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40" windowWidth="27495" windowHeight="12210"/>
  </bookViews>
  <sheets>
    <sheet name="Rekapitulace stavby" sheetId="1" r:id="rId1"/>
    <sheet name="01 - IO 01 - Řad 1" sheetId="2" r:id="rId2"/>
    <sheet name="02 - IO 09 - Řad 9" sheetId="3" r:id="rId3"/>
    <sheet name="03 - OBNOVA POVRCHŮ" sheetId="4" r:id="rId4"/>
    <sheet name="04 - VYMEZENÉ ČINNOSTI" sheetId="5" r:id="rId5"/>
    <sheet name="05 - VRN - VEDLEJSI ROZPO..." sheetId="6" r:id="rId6"/>
    <sheet name="06 - ON - OSTATNI NAKLADY" sheetId="7" r:id="rId7"/>
    <sheet name="Pokyny pro vyplnění" sheetId="8" r:id="rId8"/>
  </sheets>
  <definedNames>
    <definedName name="_xlnm._FilterDatabase" localSheetId="1" hidden="1">'01 - IO 01 - Řad 1'!$C$84:$K$508</definedName>
    <definedName name="_xlnm._FilterDatabase" localSheetId="2" hidden="1">'02 - IO 09 - Řad 9'!$C$84:$K$316</definedName>
    <definedName name="_xlnm._FilterDatabase" localSheetId="3" hidden="1">'03 - OBNOVA POVRCHŮ'!$C$80:$K$146</definedName>
    <definedName name="_xlnm._FilterDatabase" localSheetId="4" hidden="1">'04 - VYMEZENÉ ČINNOSTI'!$C$77:$K$111</definedName>
    <definedName name="_xlnm._FilterDatabase" localSheetId="5" hidden="1">'05 - VRN - VEDLEJSI ROZPO...'!$C$76:$K$79</definedName>
    <definedName name="_xlnm._FilterDatabase" localSheetId="6" hidden="1">'06 - ON - OSTATNI NAKLADY'!$C$76:$K$89</definedName>
    <definedName name="_xlnm.Print_Titles" localSheetId="1">'01 - IO 01 - Řad 1'!$84:$84</definedName>
    <definedName name="_xlnm.Print_Titles" localSheetId="2">'02 - IO 09 - Řad 9'!$84:$84</definedName>
    <definedName name="_xlnm.Print_Titles" localSheetId="3">'03 - OBNOVA POVRCHŮ'!$80:$80</definedName>
    <definedName name="_xlnm.Print_Titles" localSheetId="4">'04 - VYMEZENÉ ČINNOSTI'!$77:$77</definedName>
    <definedName name="_xlnm.Print_Titles" localSheetId="5">'05 - VRN - VEDLEJSI ROZPO...'!$76:$76</definedName>
    <definedName name="_xlnm.Print_Titles" localSheetId="6">'06 - ON - OSTATNI NAKLADY'!$76:$76</definedName>
    <definedName name="_xlnm.Print_Titles" localSheetId="0">'Rekapitulace stavby'!$49:$49</definedName>
    <definedName name="_xlnm.Print_Area" localSheetId="1">'01 - IO 01 - Řad 1'!$C$4:$J$36,'01 - IO 01 - Řad 1'!$C$42:$J$66,'01 - IO 01 - Řad 1'!$C$72:$K$508</definedName>
    <definedName name="_xlnm.Print_Area" localSheetId="2">'02 - IO 09 - Řad 9'!$C$4:$J$36,'02 - IO 09 - Řad 9'!$C$42:$J$66,'02 - IO 09 - Řad 9'!$C$72:$K$316</definedName>
    <definedName name="_xlnm.Print_Area" localSheetId="3">'03 - OBNOVA POVRCHŮ'!$C$4:$J$36,'03 - OBNOVA POVRCHŮ'!$C$42:$J$62,'03 - OBNOVA POVRCHŮ'!$C$68:$K$146</definedName>
    <definedName name="_xlnm.Print_Area" localSheetId="4">'04 - VYMEZENÉ ČINNOSTI'!$C$4:$J$36,'04 - VYMEZENÉ ČINNOSTI'!$C$42:$J$59,'04 - VYMEZENÉ ČINNOSTI'!$C$65:$K$111</definedName>
    <definedName name="_xlnm.Print_Area" localSheetId="5">'05 - VRN - VEDLEJSI ROZPO...'!$C$4:$J$36,'05 - VRN - VEDLEJSI ROZPO...'!$C$42:$J$58,'05 - VRN - VEDLEJSI ROZPO...'!$C$64:$K$79</definedName>
    <definedName name="_xlnm.Print_Area" localSheetId="6">'06 - ON - OSTATNI NAKLADY'!$C$4:$J$36,'06 - ON - OSTATNI NAKLADY'!$C$42:$J$58,'06 - ON - OSTATNI NAKLADY'!$C$64:$K$89</definedName>
    <definedName name="_xlnm.Print_Area" localSheetId="7">'Pokyny pro vyplnění'!$B$2:$K$69,'Pokyny pro vyplnění'!$B$72:$K$116,'Pokyny pro vyplnění'!$B$119:$K$188,'Pokyny pro vyplnění'!$B$196:$K$216</definedName>
    <definedName name="_xlnm.Print_Area" localSheetId="0">'Rekapitulace stavby'!$D$4:$AO$33,'Rekapitulace stavby'!$C$39:$AQ$58</definedName>
  </definedNames>
  <calcPr calcId="145621"/>
</workbook>
</file>

<file path=xl/calcChain.xml><?xml version="1.0" encoding="utf-8"?>
<calcChain xmlns="http://schemas.openxmlformats.org/spreadsheetml/2006/main">
  <c r="AY57" i="1" l="1"/>
  <c r="AX57" i="1"/>
  <c r="BI89" i="7"/>
  <c r="BH89" i="7"/>
  <c r="BG89" i="7"/>
  <c r="BF89" i="7"/>
  <c r="T89" i="7"/>
  <c r="R89" i="7"/>
  <c r="P89" i="7"/>
  <c r="BK89" i="7"/>
  <c r="J89" i="7"/>
  <c r="BE89" i="7"/>
  <c r="BI88" i="7"/>
  <c r="BH88" i="7"/>
  <c r="BG88" i="7"/>
  <c r="BF88" i="7"/>
  <c r="T88" i="7"/>
  <c r="R88" i="7"/>
  <c r="P88" i="7"/>
  <c r="BK88" i="7"/>
  <c r="J88" i="7"/>
  <c r="BE88" i="7"/>
  <c r="BI84" i="7"/>
  <c r="BH84" i="7"/>
  <c r="BG84" i="7"/>
  <c r="BF84" i="7"/>
  <c r="T84" i="7"/>
  <c r="R84" i="7"/>
  <c r="P84" i="7"/>
  <c r="BK84" i="7"/>
  <c r="J84" i="7"/>
  <c r="BE84" i="7"/>
  <c r="BI83" i="7"/>
  <c r="BH83" i="7"/>
  <c r="BG83" i="7"/>
  <c r="BF83" i="7"/>
  <c r="T83" i="7"/>
  <c r="R83" i="7"/>
  <c r="P83" i="7"/>
  <c r="BK83" i="7"/>
  <c r="J83" i="7"/>
  <c r="BE83" i="7"/>
  <c r="BI82" i="7"/>
  <c r="BH82" i="7"/>
  <c r="BG82" i="7"/>
  <c r="BF82" i="7"/>
  <c r="T82" i="7"/>
  <c r="R82" i="7"/>
  <c r="P82" i="7"/>
  <c r="BK82" i="7"/>
  <c r="J82" i="7"/>
  <c r="BE82" i="7"/>
  <c r="BI81" i="7"/>
  <c r="BH81" i="7"/>
  <c r="BG81" i="7"/>
  <c r="BF81" i="7"/>
  <c r="T81" i="7"/>
  <c r="R81" i="7"/>
  <c r="P81" i="7"/>
  <c r="BK81" i="7"/>
  <c r="J81" i="7"/>
  <c r="BE81" i="7"/>
  <c r="BI80" i="7"/>
  <c r="F34" i="7" s="1"/>
  <c r="BD57" i="1" s="1"/>
  <c r="BH80" i="7"/>
  <c r="BG80" i="7"/>
  <c r="BF80" i="7"/>
  <c r="T80" i="7"/>
  <c r="R80" i="7"/>
  <c r="P80" i="7"/>
  <c r="BK80" i="7"/>
  <c r="J80" i="7"/>
  <c r="BE80" i="7"/>
  <c r="BI79" i="7"/>
  <c r="BH79" i="7"/>
  <c r="BG79" i="7"/>
  <c r="F32" i="7"/>
  <c r="BB57" i="1" s="1"/>
  <c r="BF79" i="7"/>
  <c r="T79" i="7"/>
  <c r="T78" i="7"/>
  <c r="T77" i="7" s="1"/>
  <c r="R79" i="7"/>
  <c r="P79" i="7"/>
  <c r="P78" i="7"/>
  <c r="P77" i="7" s="1"/>
  <c r="AU57" i="1"/>
  <c r="BK79" i="7"/>
  <c r="J79" i="7"/>
  <c r="BE79" i="7"/>
  <c r="J73" i="7"/>
  <c r="F73" i="7"/>
  <c r="F71" i="7"/>
  <c r="E69" i="7"/>
  <c r="J51" i="7"/>
  <c r="F51" i="7"/>
  <c r="F49" i="7"/>
  <c r="E47" i="7"/>
  <c r="J18" i="7"/>
  <c r="E18" i="7"/>
  <c r="F74" i="7" s="1"/>
  <c r="F52" i="7"/>
  <c r="J17" i="7"/>
  <c r="J12" i="7"/>
  <c r="J71" i="7" s="1"/>
  <c r="J49" i="7"/>
  <c r="E7" i="7"/>
  <c r="E67" i="7" s="1"/>
  <c r="AY56" i="1"/>
  <c r="AX56" i="1"/>
  <c r="BI79" i="6"/>
  <c r="F34" i="6" s="1"/>
  <c r="BD56" i="1" s="1"/>
  <c r="BH79" i="6"/>
  <c r="F33" i="6" s="1"/>
  <c r="BC56" i="1" s="1"/>
  <c r="BG79" i="6"/>
  <c r="F32" i="6" s="1"/>
  <c r="BB56" i="1"/>
  <c r="BF79" i="6"/>
  <c r="J31" i="6"/>
  <c r="AW56" i="1" s="1"/>
  <c r="F31" i="6"/>
  <c r="BA56" i="1" s="1"/>
  <c r="T79" i="6"/>
  <c r="T78" i="6" s="1"/>
  <c r="T77" i="6" s="1"/>
  <c r="R79" i="6"/>
  <c r="R78" i="6"/>
  <c r="R77" i="6" s="1"/>
  <c r="P79" i="6"/>
  <c r="P78" i="6" s="1"/>
  <c r="P77" i="6"/>
  <c r="AU56" i="1" s="1"/>
  <c r="BK79" i="6"/>
  <c r="BK78" i="6" s="1"/>
  <c r="BK77" i="6" s="1"/>
  <c r="J77" i="6" s="1"/>
  <c r="J56" i="6" s="1"/>
  <c r="J79" i="6"/>
  <c r="BE79" i="6" s="1"/>
  <c r="F30" i="6" s="1"/>
  <c r="AZ56" i="1" s="1"/>
  <c r="J30" i="6"/>
  <c r="AV56" i="1" s="1"/>
  <c r="J73" i="6"/>
  <c r="F73" i="6"/>
  <c r="F71" i="6"/>
  <c r="E69" i="6"/>
  <c r="J51" i="6"/>
  <c r="F51" i="6"/>
  <c r="F49" i="6"/>
  <c r="E47" i="6"/>
  <c r="J18" i="6"/>
  <c r="E18" i="6"/>
  <c r="F52" i="6" s="1"/>
  <c r="F74" i="6"/>
  <c r="J17" i="6"/>
  <c r="J12" i="6"/>
  <c r="J71" i="6"/>
  <c r="J49" i="6"/>
  <c r="E7" i="6"/>
  <c r="E67" i="6" s="1"/>
  <c r="E45" i="6"/>
  <c r="AY55" i="1"/>
  <c r="AX55" i="1"/>
  <c r="BI109" i="5"/>
  <c r="BH109" i="5"/>
  <c r="BG109" i="5"/>
  <c r="BF109" i="5"/>
  <c r="T109" i="5"/>
  <c r="R109" i="5"/>
  <c r="P109" i="5"/>
  <c r="BK109" i="5"/>
  <c r="J109" i="5"/>
  <c r="BE109" i="5" s="1"/>
  <c r="BI106" i="5"/>
  <c r="BH106" i="5"/>
  <c r="BG106" i="5"/>
  <c r="BF106" i="5"/>
  <c r="T106" i="5"/>
  <c r="R106" i="5"/>
  <c r="P106" i="5"/>
  <c r="BK106" i="5"/>
  <c r="J106" i="5"/>
  <c r="BE106" i="5"/>
  <c r="BI103" i="5"/>
  <c r="BH103" i="5"/>
  <c r="BG103" i="5"/>
  <c r="BF103" i="5"/>
  <c r="T103" i="5"/>
  <c r="R103" i="5"/>
  <c r="P103" i="5"/>
  <c r="BK103" i="5"/>
  <c r="J103" i="5"/>
  <c r="BE103" i="5"/>
  <c r="BI100" i="5"/>
  <c r="BH100" i="5"/>
  <c r="BG100" i="5"/>
  <c r="BF100" i="5"/>
  <c r="T100" i="5"/>
  <c r="R100" i="5"/>
  <c r="P100" i="5"/>
  <c r="BK100" i="5"/>
  <c r="J100" i="5"/>
  <c r="BE100" i="5"/>
  <c r="BI97" i="5"/>
  <c r="BH97" i="5"/>
  <c r="BG97" i="5"/>
  <c r="BF97" i="5"/>
  <c r="T97" i="5"/>
  <c r="R97" i="5"/>
  <c r="R80" i="5" s="1"/>
  <c r="R79" i="5" s="1"/>
  <c r="R78" i="5" s="1"/>
  <c r="P97" i="5"/>
  <c r="BK97" i="5"/>
  <c r="J97" i="5"/>
  <c r="BE97" i="5" s="1"/>
  <c r="BI94" i="5"/>
  <c r="BH94" i="5"/>
  <c r="BG94" i="5"/>
  <c r="BF94" i="5"/>
  <c r="T94" i="5"/>
  <c r="R94" i="5"/>
  <c r="P94" i="5"/>
  <c r="BK94" i="5"/>
  <c r="J94" i="5"/>
  <c r="BE94" i="5"/>
  <c r="BI91" i="5"/>
  <c r="BH91" i="5"/>
  <c r="BG91" i="5"/>
  <c r="BF91" i="5"/>
  <c r="T91" i="5"/>
  <c r="R91" i="5"/>
  <c r="P91" i="5"/>
  <c r="BK91" i="5"/>
  <c r="J91" i="5"/>
  <c r="BE91" i="5"/>
  <c r="BI86" i="5"/>
  <c r="BH86" i="5"/>
  <c r="BG86" i="5"/>
  <c r="BF86" i="5"/>
  <c r="T86" i="5"/>
  <c r="R86" i="5"/>
  <c r="P86" i="5"/>
  <c r="BK86" i="5"/>
  <c r="J86" i="5"/>
  <c r="BE86" i="5"/>
  <c r="BI81" i="5"/>
  <c r="F34" i="5" s="1"/>
  <c r="BD55" i="1" s="1"/>
  <c r="BH81" i="5"/>
  <c r="BG81" i="5"/>
  <c r="F32" i="5"/>
  <c r="BB55" i="1" s="1"/>
  <c r="BF81" i="5"/>
  <c r="T81" i="5"/>
  <c r="T80" i="5"/>
  <c r="T79" i="5" s="1"/>
  <c r="T78" i="5"/>
  <c r="R81" i="5"/>
  <c r="P81" i="5"/>
  <c r="P80" i="5"/>
  <c r="P79" i="5" s="1"/>
  <c r="P78" i="5" s="1"/>
  <c r="AU55" i="1" s="1"/>
  <c r="BK81" i="5"/>
  <c r="J81" i="5"/>
  <c r="BE81" i="5" s="1"/>
  <c r="J74" i="5"/>
  <c r="F74" i="5"/>
  <c r="F72" i="5"/>
  <c r="E70" i="5"/>
  <c r="J51" i="5"/>
  <c r="F51" i="5"/>
  <c r="F49" i="5"/>
  <c r="E47" i="5"/>
  <c r="J18" i="5"/>
  <c r="E18" i="5"/>
  <c r="F75" i="5" s="1"/>
  <c r="F52" i="5"/>
  <c r="J17" i="5"/>
  <c r="J12" i="5"/>
  <c r="J72" i="5" s="1"/>
  <c r="J49" i="5"/>
  <c r="E7" i="5"/>
  <c r="E45" i="5" s="1"/>
  <c r="E68" i="5"/>
  <c r="AY54" i="1"/>
  <c r="AX54" i="1"/>
  <c r="BI145" i="4"/>
  <c r="BH145" i="4"/>
  <c r="BG145" i="4"/>
  <c r="BF145" i="4"/>
  <c r="T145" i="4"/>
  <c r="T144" i="4" s="1"/>
  <c r="R145" i="4"/>
  <c r="R144" i="4" s="1"/>
  <c r="P145" i="4"/>
  <c r="P144" i="4" s="1"/>
  <c r="BK145" i="4"/>
  <c r="BK144" i="4" s="1"/>
  <c r="J144" i="4" s="1"/>
  <c r="J61" i="4" s="1"/>
  <c r="J145" i="4"/>
  <c r="BE145" i="4"/>
  <c r="BI142" i="4"/>
  <c r="BH142" i="4"/>
  <c r="BG142" i="4"/>
  <c r="BF142" i="4"/>
  <c r="T142" i="4"/>
  <c r="R142" i="4"/>
  <c r="P142" i="4"/>
  <c r="BK142" i="4"/>
  <c r="J142" i="4"/>
  <c r="BE142" i="4" s="1"/>
  <c r="BI139" i="4"/>
  <c r="BH139" i="4"/>
  <c r="BG139" i="4"/>
  <c r="BF139" i="4"/>
  <c r="T139" i="4"/>
  <c r="R139" i="4"/>
  <c r="P139" i="4"/>
  <c r="BK139" i="4"/>
  <c r="J139" i="4"/>
  <c r="BE139" i="4" s="1"/>
  <c r="BI135" i="4"/>
  <c r="BH135" i="4"/>
  <c r="BG135" i="4"/>
  <c r="BF135" i="4"/>
  <c r="T135" i="4"/>
  <c r="R135" i="4"/>
  <c r="P135" i="4"/>
  <c r="BK135" i="4"/>
  <c r="J135" i="4"/>
  <c r="BE135" i="4"/>
  <c r="BI133" i="4"/>
  <c r="BH133" i="4"/>
  <c r="BG133" i="4"/>
  <c r="BF133" i="4"/>
  <c r="T133" i="4"/>
  <c r="R133" i="4"/>
  <c r="P133" i="4"/>
  <c r="BK133" i="4"/>
  <c r="J133" i="4"/>
  <c r="BE133" i="4" s="1"/>
  <c r="BI129" i="4"/>
  <c r="BH129" i="4"/>
  <c r="BG129" i="4"/>
  <c r="BF129" i="4"/>
  <c r="T129" i="4"/>
  <c r="R129" i="4"/>
  <c r="P129" i="4"/>
  <c r="BK129" i="4"/>
  <c r="J129" i="4"/>
  <c r="BE129" i="4" s="1"/>
  <c r="BI125" i="4"/>
  <c r="BH125" i="4"/>
  <c r="BG125" i="4"/>
  <c r="BF125" i="4"/>
  <c r="T125" i="4"/>
  <c r="R125" i="4"/>
  <c r="P125" i="4"/>
  <c r="BK125" i="4"/>
  <c r="J125" i="4"/>
  <c r="BE125" i="4" s="1"/>
  <c r="BI121" i="4"/>
  <c r="BH121" i="4"/>
  <c r="BG121" i="4"/>
  <c r="BF121" i="4"/>
  <c r="T121" i="4"/>
  <c r="R121" i="4"/>
  <c r="P121" i="4"/>
  <c r="BK121" i="4"/>
  <c r="J121" i="4"/>
  <c r="BE121" i="4"/>
  <c r="BI117" i="4"/>
  <c r="BH117" i="4"/>
  <c r="BG117" i="4"/>
  <c r="BF117" i="4"/>
  <c r="T117" i="4"/>
  <c r="R117" i="4"/>
  <c r="P117" i="4"/>
  <c r="BK117" i="4"/>
  <c r="J117" i="4"/>
  <c r="BE117" i="4" s="1"/>
  <c r="BI115" i="4"/>
  <c r="BH115" i="4"/>
  <c r="BG115" i="4"/>
  <c r="BF115" i="4"/>
  <c r="T115" i="4"/>
  <c r="R115" i="4"/>
  <c r="P115" i="4"/>
  <c r="BK115" i="4"/>
  <c r="J115" i="4"/>
  <c r="BE115" i="4" s="1"/>
  <c r="BI111" i="4"/>
  <c r="BH111" i="4"/>
  <c r="BG111" i="4"/>
  <c r="BF111" i="4"/>
  <c r="T111" i="4"/>
  <c r="R111" i="4"/>
  <c r="P111" i="4"/>
  <c r="P109" i="4" s="1"/>
  <c r="BK111" i="4"/>
  <c r="J111" i="4"/>
  <c r="BE111" i="4" s="1"/>
  <c r="BI110" i="4"/>
  <c r="BH110" i="4"/>
  <c r="BG110" i="4"/>
  <c r="BF110" i="4"/>
  <c r="T110" i="4"/>
  <c r="T109" i="4" s="1"/>
  <c r="R110" i="4"/>
  <c r="R109" i="4" s="1"/>
  <c r="P110" i="4"/>
  <c r="BK110" i="4"/>
  <c r="BK109" i="4" s="1"/>
  <c r="J109" i="4" s="1"/>
  <c r="J60" i="4" s="1"/>
  <c r="J110" i="4"/>
  <c r="BE110" i="4"/>
  <c r="BI106" i="4"/>
  <c r="BH106" i="4"/>
  <c r="BG106" i="4"/>
  <c r="BF106" i="4"/>
  <c r="T106" i="4"/>
  <c r="R106" i="4"/>
  <c r="P106" i="4"/>
  <c r="BK106" i="4"/>
  <c r="J106" i="4"/>
  <c r="BE106" i="4"/>
  <c r="BI104" i="4"/>
  <c r="BH104" i="4"/>
  <c r="BG104" i="4"/>
  <c r="BF104" i="4"/>
  <c r="T104" i="4"/>
  <c r="R104" i="4"/>
  <c r="P104" i="4"/>
  <c r="BK104" i="4"/>
  <c r="J104" i="4"/>
  <c r="BE104" i="4" s="1"/>
  <c r="BI102" i="4"/>
  <c r="BH102" i="4"/>
  <c r="BG102" i="4"/>
  <c r="BF102" i="4"/>
  <c r="T102" i="4"/>
  <c r="R102" i="4"/>
  <c r="P102" i="4"/>
  <c r="BK102" i="4"/>
  <c r="J102" i="4"/>
  <c r="BE102" i="4" s="1"/>
  <c r="BI98" i="4"/>
  <c r="BH98" i="4"/>
  <c r="BG98" i="4"/>
  <c r="BF98" i="4"/>
  <c r="T98" i="4"/>
  <c r="T97" i="4" s="1"/>
  <c r="R98" i="4"/>
  <c r="R97" i="4" s="1"/>
  <c r="P98" i="4"/>
  <c r="P97" i="4" s="1"/>
  <c r="BK98" i="4"/>
  <c r="BK97" i="4"/>
  <c r="J97" i="4"/>
  <c r="J59" i="4" s="1"/>
  <c r="J98" i="4"/>
  <c r="BE98" i="4"/>
  <c r="BI91" i="4"/>
  <c r="BH91" i="4"/>
  <c r="BG91" i="4"/>
  <c r="BF91" i="4"/>
  <c r="T91" i="4"/>
  <c r="R91" i="4"/>
  <c r="P91" i="4"/>
  <c r="BK91" i="4"/>
  <c r="J91" i="4"/>
  <c r="BE91" i="4" s="1"/>
  <c r="BI89" i="4"/>
  <c r="BH89" i="4"/>
  <c r="BG89" i="4"/>
  <c r="F32" i="4" s="1"/>
  <c r="BB54" i="1" s="1"/>
  <c r="BF89" i="4"/>
  <c r="T89" i="4"/>
  <c r="R89" i="4"/>
  <c r="P89" i="4"/>
  <c r="BK89" i="4"/>
  <c r="J89" i="4"/>
  <c r="BE89" i="4"/>
  <c r="BI84" i="4"/>
  <c r="F34" i="4" s="1"/>
  <c r="BD54" i="1" s="1"/>
  <c r="BH84" i="4"/>
  <c r="F33" i="4"/>
  <c r="BC54" i="1" s="1"/>
  <c r="BG84" i="4"/>
  <c r="BF84" i="4"/>
  <c r="J31" i="4"/>
  <c r="AW54" i="1" s="1"/>
  <c r="F31" i="4"/>
  <c r="BA54" i="1" s="1"/>
  <c r="T84" i="4"/>
  <c r="R84" i="4"/>
  <c r="R83" i="4" s="1"/>
  <c r="R82" i="4" s="1"/>
  <c r="R81" i="4" s="1"/>
  <c r="P84" i="4"/>
  <c r="BK84" i="4"/>
  <c r="BK83" i="4"/>
  <c r="J84" i="4"/>
  <c r="BE84" i="4"/>
  <c r="J77" i="4"/>
  <c r="F77" i="4"/>
  <c r="F75" i="4"/>
  <c r="E73" i="4"/>
  <c r="J51" i="4"/>
  <c r="F51" i="4"/>
  <c r="F49" i="4"/>
  <c r="E47" i="4"/>
  <c r="J18" i="4"/>
  <c r="E18" i="4"/>
  <c r="F52" i="4" s="1"/>
  <c r="F78" i="4"/>
  <c r="J17" i="4"/>
  <c r="J12" i="4"/>
  <c r="J49" i="4" s="1"/>
  <c r="J75" i="4"/>
  <c r="E7" i="4"/>
  <c r="E71" i="4"/>
  <c r="E45" i="4"/>
  <c r="AY53" i="1"/>
  <c r="AX53" i="1"/>
  <c r="BI315" i="3"/>
  <c r="BH315" i="3"/>
  <c r="BG315" i="3"/>
  <c r="BF315" i="3"/>
  <c r="T315" i="3"/>
  <c r="T314" i="3"/>
  <c r="R315" i="3"/>
  <c r="R314" i="3"/>
  <c r="P315" i="3"/>
  <c r="P314" i="3"/>
  <c r="BK315" i="3"/>
  <c r="BK314" i="3"/>
  <c r="J314" i="3"/>
  <c r="J315" i="3"/>
  <c r="BE315" i="3" s="1"/>
  <c r="J65" i="3"/>
  <c r="BI312" i="3"/>
  <c r="BH312" i="3"/>
  <c r="BG312" i="3"/>
  <c r="BF312" i="3"/>
  <c r="T312" i="3"/>
  <c r="R312" i="3"/>
  <c r="P312" i="3"/>
  <c r="BK312" i="3"/>
  <c r="J312" i="3"/>
  <c r="BE312" i="3"/>
  <c r="BI310" i="3"/>
  <c r="BH310" i="3"/>
  <c r="BG310" i="3"/>
  <c r="BF310" i="3"/>
  <c r="T310" i="3"/>
  <c r="R310" i="3"/>
  <c r="R305" i="3" s="1"/>
  <c r="P310" i="3"/>
  <c r="BK310" i="3"/>
  <c r="BK305" i="3" s="1"/>
  <c r="J305" i="3" s="1"/>
  <c r="J64" i="3" s="1"/>
  <c r="J310" i="3"/>
  <c r="BE310" i="3"/>
  <c r="BI306" i="3"/>
  <c r="BH306" i="3"/>
  <c r="BG306" i="3"/>
  <c r="BF306" i="3"/>
  <c r="T306" i="3"/>
  <c r="T305" i="3"/>
  <c r="R306" i="3"/>
  <c r="P306" i="3"/>
  <c r="P305" i="3"/>
  <c r="BK306" i="3"/>
  <c r="J306" i="3"/>
  <c r="BE306" i="3" s="1"/>
  <c r="BI304" i="3"/>
  <c r="BH304" i="3"/>
  <c r="BG304" i="3"/>
  <c r="BF304" i="3"/>
  <c r="T304" i="3"/>
  <c r="T303" i="3"/>
  <c r="R304" i="3"/>
  <c r="R303" i="3"/>
  <c r="P304" i="3"/>
  <c r="P303" i="3"/>
  <c r="BK304" i="3"/>
  <c r="BK303" i="3"/>
  <c r="J303" i="3" s="1"/>
  <c r="J63" i="3" s="1"/>
  <c r="J304" i="3"/>
  <c r="BE304" i="3" s="1"/>
  <c r="BI302" i="3"/>
  <c r="BH302" i="3"/>
  <c r="BG302" i="3"/>
  <c r="BF302" i="3"/>
  <c r="T302" i="3"/>
  <c r="R302" i="3"/>
  <c r="P302" i="3"/>
  <c r="BK302" i="3"/>
  <c r="J302" i="3"/>
  <c r="BE302" i="3"/>
  <c r="BI300" i="3"/>
  <c r="BH300" i="3"/>
  <c r="BG300" i="3"/>
  <c r="BF300" i="3"/>
  <c r="T300" i="3"/>
  <c r="R300" i="3"/>
  <c r="P300" i="3"/>
  <c r="BK300" i="3"/>
  <c r="J300" i="3"/>
  <c r="BE300" i="3"/>
  <c r="BI299" i="3"/>
  <c r="BH299" i="3"/>
  <c r="BG299" i="3"/>
  <c r="BF299" i="3"/>
  <c r="T299" i="3"/>
  <c r="R299" i="3"/>
  <c r="P299" i="3"/>
  <c r="BK299" i="3"/>
  <c r="J299" i="3"/>
  <c r="BE299" i="3"/>
  <c r="BI297" i="3"/>
  <c r="BH297" i="3"/>
  <c r="BG297" i="3"/>
  <c r="BF297" i="3"/>
  <c r="T297" i="3"/>
  <c r="T293" i="3" s="1"/>
  <c r="R297" i="3"/>
  <c r="P297" i="3"/>
  <c r="BK297" i="3"/>
  <c r="BK293" i="3" s="1"/>
  <c r="J293" i="3" s="1"/>
  <c r="J62" i="3" s="1"/>
  <c r="J297" i="3"/>
  <c r="BE297" i="3" s="1"/>
  <c r="BI296" i="3"/>
  <c r="BH296" i="3"/>
  <c r="BG296" i="3"/>
  <c r="BF296" i="3"/>
  <c r="T296" i="3"/>
  <c r="R296" i="3"/>
  <c r="P296" i="3"/>
  <c r="BK296" i="3"/>
  <c r="J296" i="3"/>
  <c r="BE296" i="3"/>
  <c r="BI294" i="3"/>
  <c r="BH294" i="3"/>
  <c r="BG294" i="3"/>
  <c r="BF294" i="3"/>
  <c r="T294" i="3"/>
  <c r="R294" i="3"/>
  <c r="R293" i="3"/>
  <c r="P294" i="3"/>
  <c r="P293" i="3"/>
  <c r="BK294" i="3"/>
  <c r="J294" i="3"/>
  <c r="BE294" i="3"/>
  <c r="BI292" i="3"/>
  <c r="BH292" i="3"/>
  <c r="BG292" i="3"/>
  <c r="BF292" i="3"/>
  <c r="T292" i="3"/>
  <c r="R292" i="3"/>
  <c r="P292" i="3"/>
  <c r="BK292" i="3"/>
  <c r="J292" i="3"/>
  <c r="BE292" i="3"/>
  <c r="BI291" i="3"/>
  <c r="BH291" i="3"/>
  <c r="BG291" i="3"/>
  <c r="BF291" i="3"/>
  <c r="T291" i="3"/>
  <c r="R291" i="3"/>
  <c r="P291" i="3"/>
  <c r="BK291" i="3"/>
  <c r="J291" i="3"/>
  <c r="BE291" i="3"/>
  <c r="BI289" i="3"/>
  <c r="BH289" i="3"/>
  <c r="BG289" i="3"/>
  <c r="BF289" i="3"/>
  <c r="T289" i="3"/>
  <c r="R289" i="3"/>
  <c r="P289" i="3"/>
  <c r="BK289" i="3"/>
  <c r="J289" i="3"/>
  <c r="BE289" i="3"/>
  <c r="BI288" i="3"/>
  <c r="BH288" i="3"/>
  <c r="BG288" i="3"/>
  <c r="BF288" i="3"/>
  <c r="T288" i="3"/>
  <c r="R288" i="3"/>
  <c r="P288" i="3"/>
  <c r="BK288" i="3"/>
  <c r="J288" i="3"/>
  <c r="BE288" i="3"/>
  <c r="BI287" i="3"/>
  <c r="BH287" i="3"/>
  <c r="BG287" i="3"/>
  <c r="BF287" i="3"/>
  <c r="T287" i="3"/>
  <c r="R287" i="3"/>
  <c r="P287" i="3"/>
  <c r="BK287" i="3"/>
  <c r="J287" i="3"/>
  <c r="BE287" i="3"/>
  <c r="BI283" i="3"/>
  <c r="BH283" i="3"/>
  <c r="BG283" i="3"/>
  <c r="BF283" i="3"/>
  <c r="T283" i="3"/>
  <c r="R283" i="3"/>
  <c r="P283" i="3"/>
  <c r="BK283" i="3"/>
  <c r="J283" i="3"/>
  <c r="BE283" i="3"/>
  <c r="BI281" i="3"/>
  <c r="BH281" i="3"/>
  <c r="BG281" i="3"/>
  <c r="BF281" i="3"/>
  <c r="T281" i="3"/>
  <c r="R281" i="3"/>
  <c r="P281" i="3"/>
  <c r="BK281" i="3"/>
  <c r="J281" i="3"/>
  <c r="BE281" i="3"/>
  <c r="BI279" i="3"/>
  <c r="BH279" i="3"/>
  <c r="BG279" i="3"/>
  <c r="BF279" i="3"/>
  <c r="T279" i="3"/>
  <c r="R279" i="3"/>
  <c r="P279" i="3"/>
  <c r="BK279" i="3"/>
  <c r="J279" i="3"/>
  <c r="BE279" i="3"/>
  <c r="BI276" i="3"/>
  <c r="BH276" i="3"/>
  <c r="BG276" i="3"/>
  <c r="BF276" i="3"/>
  <c r="T276" i="3"/>
  <c r="R276" i="3"/>
  <c r="P276" i="3"/>
  <c r="BK276" i="3"/>
  <c r="J276" i="3"/>
  <c r="BE276" i="3"/>
  <c r="BI273" i="3"/>
  <c r="BH273" i="3"/>
  <c r="BG273" i="3"/>
  <c r="BF273" i="3"/>
  <c r="T273" i="3"/>
  <c r="R273" i="3"/>
  <c r="P273" i="3"/>
  <c r="BK273" i="3"/>
  <c r="J273" i="3"/>
  <c r="BE273" i="3"/>
  <c r="BI272" i="3"/>
  <c r="BH272" i="3"/>
  <c r="BG272" i="3"/>
  <c r="BF272" i="3"/>
  <c r="T272" i="3"/>
  <c r="R272" i="3"/>
  <c r="P272" i="3"/>
  <c r="BK272" i="3"/>
  <c r="J272" i="3"/>
  <c r="BE272" i="3"/>
  <c r="BI271" i="3"/>
  <c r="BH271" i="3"/>
  <c r="BG271" i="3"/>
  <c r="BF271" i="3"/>
  <c r="T271" i="3"/>
  <c r="R271" i="3"/>
  <c r="P271" i="3"/>
  <c r="BK271" i="3"/>
  <c r="J271" i="3"/>
  <c r="BE271" i="3"/>
  <c r="BI269" i="3"/>
  <c r="BH269" i="3"/>
  <c r="BG269" i="3"/>
  <c r="BF269" i="3"/>
  <c r="T269" i="3"/>
  <c r="R269" i="3"/>
  <c r="P269" i="3"/>
  <c r="BK269" i="3"/>
  <c r="J269" i="3"/>
  <c r="BE269" i="3"/>
  <c r="BI268" i="3"/>
  <c r="BH268" i="3"/>
  <c r="BG268" i="3"/>
  <c r="BF268" i="3"/>
  <c r="T268" i="3"/>
  <c r="R268" i="3"/>
  <c r="P268" i="3"/>
  <c r="BK268" i="3"/>
  <c r="J268" i="3"/>
  <c r="BE268" i="3"/>
  <c r="BI266" i="3"/>
  <c r="BH266" i="3"/>
  <c r="BG266" i="3"/>
  <c r="BF266" i="3"/>
  <c r="T266" i="3"/>
  <c r="R266" i="3"/>
  <c r="P266" i="3"/>
  <c r="BK266" i="3"/>
  <c r="J266" i="3"/>
  <c r="BE266" i="3"/>
  <c r="BI265" i="3"/>
  <c r="BH265" i="3"/>
  <c r="BG265" i="3"/>
  <c r="BF265" i="3"/>
  <c r="T265" i="3"/>
  <c r="R265" i="3"/>
  <c r="P265" i="3"/>
  <c r="BK265" i="3"/>
  <c r="J265" i="3"/>
  <c r="BE265" i="3"/>
  <c r="BI264" i="3"/>
  <c r="BH264" i="3"/>
  <c r="BG264" i="3"/>
  <c r="BF264" i="3"/>
  <c r="T264" i="3"/>
  <c r="R264" i="3"/>
  <c r="P264" i="3"/>
  <c r="BK264" i="3"/>
  <c r="J264" i="3"/>
  <c r="BE264" i="3"/>
  <c r="BI262" i="3"/>
  <c r="BH262" i="3"/>
  <c r="BG262" i="3"/>
  <c r="BF262" i="3"/>
  <c r="T262" i="3"/>
  <c r="R262" i="3"/>
  <c r="P262" i="3"/>
  <c r="BK262" i="3"/>
  <c r="J262" i="3"/>
  <c r="BE262" i="3"/>
  <c r="BI259" i="3"/>
  <c r="BH259" i="3"/>
  <c r="BG259" i="3"/>
  <c r="BF259" i="3"/>
  <c r="T259" i="3"/>
  <c r="R259" i="3"/>
  <c r="P259" i="3"/>
  <c r="BK259" i="3"/>
  <c r="J259" i="3"/>
  <c r="BE259" i="3"/>
  <c r="BI257" i="3"/>
  <c r="BH257" i="3"/>
  <c r="BG257" i="3"/>
  <c r="BF257" i="3"/>
  <c r="T257" i="3"/>
  <c r="R257" i="3"/>
  <c r="P257" i="3"/>
  <c r="BK257" i="3"/>
  <c r="J257" i="3"/>
  <c r="BE257" i="3"/>
  <c r="BI256" i="3"/>
  <c r="BH256" i="3"/>
  <c r="BG256" i="3"/>
  <c r="BF256" i="3"/>
  <c r="T256" i="3"/>
  <c r="R256" i="3"/>
  <c r="P256" i="3"/>
  <c r="BK256" i="3"/>
  <c r="J256" i="3"/>
  <c r="BE256" i="3"/>
  <c r="BI252" i="3"/>
  <c r="BH252" i="3"/>
  <c r="BG252" i="3"/>
  <c r="BF252" i="3"/>
  <c r="T252" i="3"/>
  <c r="R252" i="3"/>
  <c r="P252" i="3"/>
  <c r="BK252" i="3"/>
  <c r="J252" i="3"/>
  <c r="BE252" i="3"/>
  <c r="BI251" i="3"/>
  <c r="BH251" i="3"/>
  <c r="BG251" i="3"/>
  <c r="BF251" i="3"/>
  <c r="T251" i="3"/>
  <c r="R251" i="3"/>
  <c r="P251" i="3"/>
  <c r="BK251" i="3"/>
  <c r="J251" i="3"/>
  <c r="BE251" i="3"/>
  <c r="BI247" i="3"/>
  <c r="BH247" i="3"/>
  <c r="BG247" i="3"/>
  <c r="BF247" i="3"/>
  <c r="T247" i="3"/>
  <c r="T246" i="3"/>
  <c r="R247" i="3"/>
  <c r="P247" i="3"/>
  <c r="P246" i="3"/>
  <c r="BK247" i="3"/>
  <c r="BK246" i="3"/>
  <c r="J246" i="3" s="1"/>
  <c r="J61" i="3" s="1"/>
  <c r="J247" i="3"/>
  <c r="BE247" i="3" s="1"/>
  <c r="BI243" i="3"/>
  <c r="BH243" i="3"/>
  <c r="BG243" i="3"/>
  <c r="BF243" i="3"/>
  <c r="T243" i="3"/>
  <c r="R243" i="3"/>
  <c r="R234" i="3" s="1"/>
  <c r="P243" i="3"/>
  <c r="BK243" i="3"/>
  <c r="J243" i="3"/>
  <c r="BE243" i="3"/>
  <c r="BI239" i="3"/>
  <c r="BH239" i="3"/>
  <c r="BG239" i="3"/>
  <c r="BF239" i="3"/>
  <c r="T239" i="3"/>
  <c r="R239" i="3"/>
  <c r="P239" i="3"/>
  <c r="BK239" i="3"/>
  <c r="BK234" i="3" s="1"/>
  <c r="J234" i="3" s="1"/>
  <c r="J60" i="3" s="1"/>
  <c r="J239" i="3"/>
  <c r="BE239" i="3"/>
  <c r="BI235" i="3"/>
  <c r="BH235" i="3"/>
  <c r="BG235" i="3"/>
  <c r="BF235" i="3"/>
  <c r="T235" i="3"/>
  <c r="T234" i="3"/>
  <c r="R235" i="3"/>
  <c r="P235" i="3"/>
  <c r="P234" i="3"/>
  <c r="BK235" i="3"/>
  <c r="J235" i="3"/>
  <c r="BE235" i="3" s="1"/>
  <c r="BI230" i="3"/>
  <c r="BH230" i="3"/>
  <c r="BG230" i="3"/>
  <c r="BF230" i="3"/>
  <c r="T230" i="3"/>
  <c r="T229" i="3"/>
  <c r="R230" i="3"/>
  <c r="R229" i="3"/>
  <c r="P230" i="3"/>
  <c r="P229" i="3"/>
  <c r="BK230" i="3"/>
  <c r="BK229" i="3"/>
  <c r="J229" i="3"/>
  <c r="J230" i="3"/>
  <c r="BE230" i="3" s="1"/>
  <c r="J59" i="3"/>
  <c r="BI226" i="3"/>
  <c r="BH226" i="3"/>
  <c r="BG226" i="3"/>
  <c r="BF226" i="3"/>
  <c r="T226" i="3"/>
  <c r="R226" i="3"/>
  <c r="P226" i="3"/>
  <c r="BK226" i="3"/>
  <c r="J226" i="3"/>
  <c r="BE226" i="3"/>
  <c r="BI222" i="3"/>
  <c r="BH222" i="3"/>
  <c r="BG222" i="3"/>
  <c r="BF222" i="3"/>
  <c r="T222" i="3"/>
  <c r="R222" i="3"/>
  <c r="P222" i="3"/>
  <c r="BK222" i="3"/>
  <c r="J222" i="3"/>
  <c r="BE222" i="3"/>
  <c r="BI220" i="3"/>
  <c r="BH220" i="3"/>
  <c r="BG220" i="3"/>
  <c r="BF220" i="3"/>
  <c r="T220" i="3"/>
  <c r="R220" i="3"/>
  <c r="P220" i="3"/>
  <c r="BK220" i="3"/>
  <c r="J220" i="3"/>
  <c r="BE220" i="3"/>
  <c r="BI216" i="3"/>
  <c r="BH216" i="3"/>
  <c r="BG216" i="3"/>
  <c r="BF216" i="3"/>
  <c r="T216" i="3"/>
  <c r="R216" i="3"/>
  <c r="P216" i="3"/>
  <c r="BK216" i="3"/>
  <c r="J216" i="3"/>
  <c r="BE216" i="3"/>
  <c r="BI213" i="3"/>
  <c r="BH213" i="3"/>
  <c r="BG213" i="3"/>
  <c r="BF213" i="3"/>
  <c r="T213" i="3"/>
  <c r="R213" i="3"/>
  <c r="P213" i="3"/>
  <c r="BK213" i="3"/>
  <c r="J213" i="3"/>
  <c r="BE213" i="3"/>
  <c r="BI208" i="3"/>
  <c r="BH208" i="3"/>
  <c r="BG208" i="3"/>
  <c r="BF208" i="3"/>
  <c r="T208" i="3"/>
  <c r="R208" i="3"/>
  <c r="P208" i="3"/>
  <c r="BK208" i="3"/>
  <c r="J208" i="3"/>
  <c r="BE208" i="3"/>
  <c r="BI205" i="3"/>
  <c r="BH205" i="3"/>
  <c r="BG205" i="3"/>
  <c r="BF205" i="3"/>
  <c r="T205" i="3"/>
  <c r="R205" i="3"/>
  <c r="P205" i="3"/>
  <c r="BK205" i="3"/>
  <c r="J205" i="3"/>
  <c r="BE205" i="3"/>
  <c r="BI196" i="3"/>
  <c r="BH196" i="3"/>
  <c r="BG196" i="3"/>
  <c r="BF196" i="3"/>
  <c r="T196" i="3"/>
  <c r="R196" i="3"/>
  <c r="P196" i="3"/>
  <c r="BK196" i="3"/>
  <c r="J196" i="3"/>
  <c r="BE196" i="3"/>
  <c r="BI191" i="3"/>
  <c r="BH191" i="3"/>
  <c r="BG191" i="3"/>
  <c r="BF191" i="3"/>
  <c r="T191" i="3"/>
  <c r="R191" i="3"/>
  <c r="P191" i="3"/>
  <c r="BK191" i="3"/>
  <c r="J191" i="3"/>
  <c r="BE191" i="3"/>
  <c r="BI187" i="3"/>
  <c r="BH187" i="3"/>
  <c r="BG187" i="3"/>
  <c r="BF187" i="3"/>
  <c r="T187" i="3"/>
  <c r="R187" i="3"/>
  <c r="P187" i="3"/>
  <c r="BK187" i="3"/>
  <c r="J187" i="3"/>
  <c r="BE187" i="3"/>
  <c r="BI185" i="3"/>
  <c r="BH185" i="3"/>
  <c r="BG185" i="3"/>
  <c r="BF185" i="3"/>
  <c r="T185" i="3"/>
  <c r="R185" i="3"/>
  <c r="P185" i="3"/>
  <c r="BK185" i="3"/>
  <c r="J185" i="3"/>
  <c r="BE185" i="3"/>
  <c r="BI180" i="3"/>
  <c r="BH180" i="3"/>
  <c r="BG180" i="3"/>
  <c r="BF180" i="3"/>
  <c r="T180" i="3"/>
  <c r="R180" i="3"/>
  <c r="P180" i="3"/>
  <c r="BK180" i="3"/>
  <c r="J180" i="3"/>
  <c r="BE180" i="3"/>
  <c r="BI176" i="3"/>
  <c r="BH176" i="3"/>
  <c r="BG176" i="3"/>
  <c r="BF176" i="3"/>
  <c r="T176" i="3"/>
  <c r="R176" i="3"/>
  <c r="P176" i="3"/>
  <c r="BK176" i="3"/>
  <c r="J176" i="3"/>
  <c r="BE176" i="3"/>
  <c r="BI168" i="3"/>
  <c r="BH168" i="3"/>
  <c r="BG168" i="3"/>
  <c r="BF168" i="3"/>
  <c r="T168" i="3"/>
  <c r="R168" i="3"/>
  <c r="P168" i="3"/>
  <c r="BK168" i="3"/>
  <c r="J168" i="3"/>
  <c r="BE168" i="3"/>
  <c r="BI160" i="3"/>
  <c r="BH160" i="3"/>
  <c r="BG160" i="3"/>
  <c r="BF160" i="3"/>
  <c r="T160" i="3"/>
  <c r="R160" i="3"/>
  <c r="P160" i="3"/>
  <c r="BK160" i="3"/>
  <c r="J160" i="3"/>
  <c r="BE160" i="3"/>
  <c r="BI156" i="3"/>
  <c r="BH156" i="3"/>
  <c r="BG156" i="3"/>
  <c r="BF156" i="3"/>
  <c r="T156" i="3"/>
  <c r="R156" i="3"/>
  <c r="P156" i="3"/>
  <c r="BK156" i="3"/>
  <c r="J156" i="3"/>
  <c r="BE156" i="3"/>
  <c r="BI152" i="3"/>
  <c r="BH152" i="3"/>
  <c r="BG152" i="3"/>
  <c r="BF152" i="3"/>
  <c r="T152" i="3"/>
  <c r="R152" i="3"/>
  <c r="P152" i="3"/>
  <c r="BK152" i="3"/>
  <c r="J152" i="3"/>
  <c r="BE152" i="3"/>
  <c r="BI151" i="3"/>
  <c r="BH151" i="3"/>
  <c r="BG151" i="3"/>
  <c r="BF151" i="3"/>
  <c r="T151" i="3"/>
  <c r="R151" i="3"/>
  <c r="P151" i="3"/>
  <c r="BK151" i="3"/>
  <c r="J151" i="3"/>
  <c r="BE151" i="3"/>
  <c r="BI147" i="3"/>
  <c r="BH147" i="3"/>
  <c r="BG147" i="3"/>
  <c r="BF147" i="3"/>
  <c r="T147" i="3"/>
  <c r="R147" i="3"/>
  <c r="P147" i="3"/>
  <c r="BK147" i="3"/>
  <c r="J147" i="3"/>
  <c r="BE147" i="3"/>
  <c r="BI143" i="3"/>
  <c r="BH143" i="3"/>
  <c r="BG143" i="3"/>
  <c r="BF143" i="3"/>
  <c r="T143" i="3"/>
  <c r="R143" i="3"/>
  <c r="P143" i="3"/>
  <c r="BK143" i="3"/>
  <c r="J143" i="3"/>
  <c r="BE143" i="3"/>
  <c r="BI139" i="3"/>
  <c r="BH139" i="3"/>
  <c r="BG139" i="3"/>
  <c r="BF139" i="3"/>
  <c r="T139" i="3"/>
  <c r="R139" i="3"/>
  <c r="P139" i="3"/>
  <c r="BK139" i="3"/>
  <c r="J139" i="3"/>
  <c r="BE139" i="3"/>
  <c r="BI135" i="3"/>
  <c r="BH135" i="3"/>
  <c r="BG135" i="3"/>
  <c r="BF135" i="3"/>
  <c r="T135" i="3"/>
  <c r="R135" i="3"/>
  <c r="P135" i="3"/>
  <c r="BK135" i="3"/>
  <c r="J135" i="3"/>
  <c r="BE135" i="3"/>
  <c r="BI131" i="3"/>
  <c r="BH131" i="3"/>
  <c r="BG131" i="3"/>
  <c r="BF131" i="3"/>
  <c r="T131" i="3"/>
  <c r="R131" i="3"/>
  <c r="P131" i="3"/>
  <c r="BK131" i="3"/>
  <c r="J131" i="3"/>
  <c r="BE131" i="3"/>
  <c r="BI121" i="3"/>
  <c r="BH121" i="3"/>
  <c r="BG121" i="3"/>
  <c r="BF121" i="3"/>
  <c r="T121" i="3"/>
  <c r="R121" i="3"/>
  <c r="P121" i="3"/>
  <c r="BK121" i="3"/>
  <c r="J121" i="3"/>
  <c r="BE121" i="3"/>
  <c r="BI116" i="3"/>
  <c r="BH116" i="3"/>
  <c r="BG116" i="3"/>
  <c r="BF116" i="3"/>
  <c r="T116" i="3"/>
  <c r="R116" i="3"/>
  <c r="P116" i="3"/>
  <c r="BK116" i="3"/>
  <c r="J116" i="3"/>
  <c r="BE116" i="3"/>
  <c r="BI112" i="3"/>
  <c r="BH112" i="3"/>
  <c r="BG112" i="3"/>
  <c r="BF112" i="3"/>
  <c r="T112" i="3"/>
  <c r="R112" i="3"/>
  <c r="P112" i="3"/>
  <c r="BK112" i="3"/>
  <c r="J112" i="3"/>
  <c r="BE112" i="3"/>
  <c r="BI110" i="3"/>
  <c r="BH110" i="3"/>
  <c r="BG110" i="3"/>
  <c r="BF110" i="3"/>
  <c r="T110" i="3"/>
  <c r="R110" i="3"/>
  <c r="P110" i="3"/>
  <c r="BK110" i="3"/>
  <c r="J110" i="3"/>
  <c r="BE110" i="3"/>
  <c r="BI106" i="3"/>
  <c r="BH106" i="3"/>
  <c r="BG106" i="3"/>
  <c r="BF106" i="3"/>
  <c r="T106" i="3"/>
  <c r="R106" i="3"/>
  <c r="P106" i="3"/>
  <c r="BK106" i="3"/>
  <c r="J106" i="3"/>
  <c r="BE106" i="3"/>
  <c r="BI104" i="3"/>
  <c r="BH104" i="3"/>
  <c r="BG104" i="3"/>
  <c r="BF104" i="3"/>
  <c r="T104" i="3"/>
  <c r="R104" i="3"/>
  <c r="P104" i="3"/>
  <c r="BK104" i="3"/>
  <c r="J104" i="3"/>
  <c r="BE104" i="3"/>
  <c r="BI100" i="3"/>
  <c r="BH100" i="3"/>
  <c r="BG100" i="3"/>
  <c r="BF100" i="3"/>
  <c r="T100" i="3"/>
  <c r="R100" i="3"/>
  <c r="P100" i="3"/>
  <c r="BK100" i="3"/>
  <c r="J100" i="3"/>
  <c r="BE100" i="3"/>
  <c r="BI98" i="3"/>
  <c r="BH98" i="3"/>
  <c r="BG98" i="3"/>
  <c r="BF98" i="3"/>
  <c r="T98" i="3"/>
  <c r="R98" i="3"/>
  <c r="P98" i="3"/>
  <c r="BK98" i="3"/>
  <c r="J98" i="3"/>
  <c r="BE98" i="3"/>
  <c r="BI96" i="3"/>
  <c r="BH96" i="3"/>
  <c r="BG96" i="3"/>
  <c r="BF96" i="3"/>
  <c r="T96" i="3"/>
  <c r="R96" i="3"/>
  <c r="P96" i="3"/>
  <c r="BK96" i="3"/>
  <c r="J96" i="3"/>
  <c r="BE96" i="3"/>
  <c r="BI92" i="3"/>
  <c r="BH92" i="3"/>
  <c r="BG92" i="3"/>
  <c r="BF92" i="3"/>
  <c r="T92" i="3"/>
  <c r="R92" i="3"/>
  <c r="P92" i="3"/>
  <c r="BK92" i="3"/>
  <c r="J92" i="3"/>
  <c r="BE92" i="3"/>
  <c r="BI88" i="3"/>
  <c r="F34" i="3"/>
  <c r="BD53" i="1" s="1"/>
  <c r="BH88" i="3"/>
  <c r="BG88" i="3"/>
  <c r="F32" i="3"/>
  <c r="BB53" i="1" s="1"/>
  <c r="BF88" i="3"/>
  <c r="T88" i="3"/>
  <c r="T87" i="3"/>
  <c r="R88" i="3"/>
  <c r="R87" i="3"/>
  <c r="P88" i="3"/>
  <c r="P87" i="3"/>
  <c r="BK88" i="3"/>
  <c r="J88" i="3"/>
  <c r="BE88" i="3" s="1"/>
  <c r="F30" i="3" s="1"/>
  <c r="AZ53" i="1" s="1"/>
  <c r="J81" i="3"/>
  <c r="F81" i="3"/>
  <c r="F79" i="3"/>
  <c r="E77" i="3"/>
  <c r="J51" i="3"/>
  <c r="F51" i="3"/>
  <c r="F49" i="3"/>
  <c r="E47" i="3"/>
  <c r="J18" i="3"/>
  <c r="E18" i="3"/>
  <c r="J17" i="3"/>
  <c r="J12" i="3"/>
  <c r="J79" i="3" s="1"/>
  <c r="J49" i="3"/>
  <c r="E7" i="3"/>
  <c r="E45" i="3" s="1"/>
  <c r="E75" i="3"/>
  <c r="AY52" i="1"/>
  <c r="AX52" i="1"/>
  <c r="BI507" i="2"/>
  <c r="BH507" i="2"/>
  <c r="BG507" i="2"/>
  <c r="BF507" i="2"/>
  <c r="T507" i="2"/>
  <c r="T506" i="2" s="1"/>
  <c r="R507" i="2"/>
  <c r="R506" i="2" s="1"/>
  <c r="P507" i="2"/>
  <c r="P506" i="2" s="1"/>
  <c r="BK507" i="2"/>
  <c r="BK506" i="2" s="1"/>
  <c r="J506" i="2"/>
  <c r="J65" i="2" s="1"/>
  <c r="J507" i="2"/>
  <c r="BE507" i="2"/>
  <c r="BI503" i="2"/>
  <c r="BH503" i="2"/>
  <c r="BG503" i="2"/>
  <c r="BF503" i="2"/>
  <c r="T503" i="2"/>
  <c r="R503" i="2"/>
  <c r="P503" i="2"/>
  <c r="BK503" i="2"/>
  <c r="J503" i="2"/>
  <c r="BE503" i="2" s="1"/>
  <c r="BI501" i="2"/>
  <c r="BH501" i="2"/>
  <c r="BG501" i="2"/>
  <c r="BF501" i="2"/>
  <c r="T501" i="2"/>
  <c r="R501" i="2"/>
  <c r="P501" i="2"/>
  <c r="BK501" i="2"/>
  <c r="J501" i="2"/>
  <c r="BE501" i="2" s="1"/>
  <c r="BI499" i="2"/>
  <c r="BH499" i="2"/>
  <c r="BG499" i="2"/>
  <c r="BF499" i="2"/>
  <c r="T499" i="2"/>
  <c r="R499" i="2"/>
  <c r="P499" i="2"/>
  <c r="BK499" i="2"/>
  <c r="J499" i="2"/>
  <c r="BE499" i="2" s="1"/>
  <c r="BI495" i="2"/>
  <c r="BH495" i="2"/>
  <c r="BG495" i="2"/>
  <c r="BF495" i="2"/>
  <c r="T495" i="2"/>
  <c r="T494" i="2" s="1"/>
  <c r="R495" i="2"/>
  <c r="R494" i="2" s="1"/>
  <c r="P495" i="2"/>
  <c r="BK495" i="2"/>
  <c r="BK494" i="2" s="1"/>
  <c r="J494" i="2"/>
  <c r="J64" i="2" s="1"/>
  <c r="J495" i="2"/>
  <c r="BE495" i="2"/>
  <c r="BI490" i="2"/>
  <c r="BH490" i="2"/>
  <c r="BG490" i="2"/>
  <c r="BF490" i="2"/>
  <c r="T490" i="2"/>
  <c r="R490" i="2"/>
  <c r="P490" i="2"/>
  <c r="BK490" i="2"/>
  <c r="J490" i="2"/>
  <c r="BE490" i="2" s="1"/>
  <c r="BI489" i="2"/>
  <c r="BH489" i="2"/>
  <c r="BG489" i="2"/>
  <c r="BF489" i="2"/>
  <c r="T489" i="2"/>
  <c r="T488" i="2" s="1"/>
  <c r="R489" i="2"/>
  <c r="R488" i="2" s="1"/>
  <c r="P489" i="2"/>
  <c r="P488" i="2" s="1"/>
  <c r="BK489" i="2"/>
  <c r="BK488" i="2" s="1"/>
  <c r="J488" i="2"/>
  <c r="J63" i="2" s="1"/>
  <c r="J489" i="2"/>
  <c r="BE489" i="2"/>
  <c r="BI487" i="2"/>
  <c r="BH487" i="2"/>
  <c r="BG487" i="2"/>
  <c r="BF487" i="2"/>
  <c r="T487" i="2"/>
  <c r="R487" i="2"/>
  <c r="P487" i="2"/>
  <c r="BK487" i="2"/>
  <c r="J487" i="2"/>
  <c r="BE487" i="2" s="1"/>
  <c r="BI486" i="2"/>
  <c r="BH486" i="2"/>
  <c r="BG486" i="2"/>
  <c r="BF486" i="2"/>
  <c r="T486" i="2"/>
  <c r="R486" i="2"/>
  <c r="P486" i="2"/>
  <c r="BK486" i="2"/>
  <c r="J486" i="2"/>
  <c r="BE486" i="2" s="1"/>
  <c r="BI484" i="2"/>
  <c r="BH484" i="2"/>
  <c r="BG484" i="2"/>
  <c r="BF484" i="2"/>
  <c r="T484" i="2"/>
  <c r="R484" i="2"/>
  <c r="P484" i="2"/>
  <c r="BK484" i="2"/>
  <c r="J484" i="2"/>
  <c r="BE484" i="2" s="1"/>
  <c r="BI483" i="2"/>
  <c r="BH483" i="2"/>
  <c r="BG483" i="2"/>
  <c r="BF483" i="2"/>
  <c r="T483" i="2"/>
  <c r="R483" i="2"/>
  <c r="P483" i="2"/>
  <c r="BK483" i="2"/>
  <c r="J483" i="2"/>
  <c r="BE483" i="2" s="1"/>
  <c r="BI479" i="2"/>
  <c r="BH479" i="2"/>
  <c r="BG479" i="2"/>
  <c r="BF479" i="2"/>
  <c r="T479" i="2"/>
  <c r="R479" i="2"/>
  <c r="P479" i="2"/>
  <c r="BK479" i="2"/>
  <c r="J479" i="2"/>
  <c r="BE479" i="2" s="1"/>
  <c r="BI478" i="2"/>
  <c r="BH478" i="2"/>
  <c r="BG478" i="2"/>
  <c r="BF478" i="2"/>
  <c r="T478" i="2"/>
  <c r="R478" i="2"/>
  <c r="P478" i="2"/>
  <c r="BK478" i="2"/>
  <c r="J478" i="2"/>
  <c r="BE478" i="2" s="1"/>
  <c r="BI474" i="2"/>
  <c r="BH474" i="2"/>
  <c r="BG474" i="2"/>
  <c r="BF474" i="2"/>
  <c r="T474" i="2"/>
  <c r="R474" i="2"/>
  <c r="P474" i="2"/>
  <c r="BK474" i="2"/>
  <c r="J474" i="2"/>
  <c r="BE474" i="2" s="1"/>
  <c r="BI471" i="2"/>
  <c r="BH471" i="2"/>
  <c r="BG471" i="2"/>
  <c r="BF471" i="2"/>
  <c r="T471" i="2"/>
  <c r="R471" i="2"/>
  <c r="P471" i="2"/>
  <c r="BK471" i="2"/>
  <c r="J471" i="2"/>
  <c r="BE471" i="2" s="1"/>
  <c r="BI470" i="2"/>
  <c r="BH470" i="2"/>
  <c r="BG470" i="2"/>
  <c r="BF470" i="2"/>
  <c r="T470" i="2"/>
  <c r="R470" i="2"/>
  <c r="P470" i="2"/>
  <c r="BK470" i="2"/>
  <c r="J470" i="2"/>
  <c r="BE470" i="2" s="1"/>
  <c r="BI468" i="2"/>
  <c r="BH468" i="2"/>
  <c r="BG468" i="2"/>
  <c r="BF468" i="2"/>
  <c r="T468" i="2"/>
  <c r="R468" i="2"/>
  <c r="R467" i="2" s="1"/>
  <c r="P468" i="2"/>
  <c r="BK468" i="2"/>
  <c r="BK467" i="2" s="1"/>
  <c r="J467" i="2" s="1"/>
  <c r="J62" i="2" s="1"/>
  <c r="J468" i="2"/>
  <c r="BE468" i="2"/>
  <c r="BI464" i="2"/>
  <c r="BH464" i="2"/>
  <c r="BG464" i="2"/>
  <c r="BF464" i="2"/>
  <c r="T464" i="2"/>
  <c r="R464" i="2"/>
  <c r="P464" i="2"/>
  <c r="BK464" i="2"/>
  <c r="J464" i="2"/>
  <c r="BE464" i="2" s="1"/>
  <c r="BI461" i="2"/>
  <c r="BH461" i="2"/>
  <c r="BG461" i="2"/>
  <c r="BF461" i="2"/>
  <c r="T461" i="2"/>
  <c r="R461" i="2"/>
  <c r="P461" i="2"/>
  <c r="BK461" i="2"/>
  <c r="J461" i="2"/>
  <c r="BE461" i="2" s="1"/>
  <c r="BI458" i="2"/>
  <c r="BH458" i="2"/>
  <c r="BG458" i="2"/>
  <c r="BF458" i="2"/>
  <c r="T458" i="2"/>
  <c r="R458" i="2"/>
  <c r="P458" i="2"/>
  <c r="BK458" i="2"/>
  <c r="J458" i="2"/>
  <c r="BE458" i="2" s="1"/>
  <c r="BI457" i="2"/>
  <c r="BH457" i="2"/>
  <c r="BG457" i="2"/>
  <c r="BF457" i="2"/>
  <c r="T457" i="2"/>
  <c r="R457" i="2"/>
  <c r="P457" i="2"/>
  <c r="BK457" i="2"/>
  <c r="J457" i="2"/>
  <c r="BE457" i="2" s="1"/>
  <c r="BI456" i="2"/>
  <c r="BH456" i="2"/>
  <c r="BG456" i="2"/>
  <c r="BF456" i="2"/>
  <c r="T456" i="2"/>
  <c r="R456" i="2"/>
  <c r="P456" i="2"/>
  <c r="BK456" i="2"/>
  <c r="J456" i="2"/>
  <c r="BE456" i="2" s="1"/>
  <c r="BI454" i="2"/>
  <c r="BH454" i="2"/>
  <c r="BG454" i="2"/>
  <c r="BF454" i="2"/>
  <c r="T454" i="2"/>
  <c r="R454" i="2"/>
  <c r="P454" i="2"/>
  <c r="BK454" i="2"/>
  <c r="J454" i="2"/>
  <c r="BE454" i="2" s="1"/>
  <c r="BI453" i="2"/>
  <c r="BH453" i="2"/>
  <c r="BG453" i="2"/>
  <c r="BF453" i="2"/>
  <c r="T453" i="2"/>
  <c r="R453" i="2"/>
  <c r="P453" i="2"/>
  <c r="BK453" i="2"/>
  <c r="J453" i="2"/>
  <c r="BE453" i="2"/>
  <c r="BI451" i="2"/>
  <c r="BH451" i="2"/>
  <c r="BG451" i="2"/>
  <c r="BF451" i="2"/>
  <c r="T451" i="2"/>
  <c r="R451" i="2"/>
  <c r="P451" i="2"/>
  <c r="BK451" i="2"/>
  <c r="J451" i="2"/>
  <c r="BE451" i="2" s="1"/>
  <c r="BI450" i="2"/>
  <c r="BH450" i="2"/>
  <c r="BG450" i="2"/>
  <c r="BF450" i="2"/>
  <c r="T450" i="2"/>
  <c r="R450" i="2"/>
  <c r="P450" i="2"/>
  <c r="BK450" i="2"/>
  <c r="J450" i="2"/>
  <c r="BE450" i="2" s="1"/>
  <c r="BI449" i="2"/>
  <c r="BH449" i="2"/>
  <c r="BG449" i="2"/>
  <c r="BF449" i="2"/>
  <c r="T449" i="2"/>
  <c r="R449" i="2"/>
  <c r="P449" i="2"/>
  <c r="BK449" i="2"/>
  <c r="J449" i="2"/>
  <c r="BE449" i="2" s="1"/>
  <c r="BI448" i="2"/>
  <c r="BH448" i="2"/>
  <c r="BG448" i="2"/>
  <c r="BF448" i="2"/>
  <c r="T448" i="2"/>
  <c r="R448" i="2"/>
  <c r="P448" i="2"/>
  <c r="BK448" i="2"/>
  <c r="J448" i="2"/>
  <c r="BE448" i="2"/>
  <c r="BI446" i="2"/>
  <c r="BH446" i="2"/>
  <c r="BG446" i="2"/>
  <c r="BF446" i="2"/>
  <c r="T446" i="2"/>
  <c r="R446" i="2"/>
  <c r="P446" i="2"/>
  <c r="BK446" i="2"/>
  <c r="J446" i="2"/>
  <c r="BE446" i="2" s="1"/>
  <c r="BI445" i="2"/>
  <c r="BH445" i="2"/>
  <c r="BG445" i="2"/>
  <c r="BF445" i="2"/>
  <c r="T445" i="2"/>
  <c r="R445" i="2"/>
  <c r="P445" i="2"/>
  <c r="BK445" i="2"/>
  <c r="J445" i="2"/>
  <c r="BE445" i="2" s="1"/>
  <c r="BI444" i="2"/>
  <c r="BH444" i="2"/>
  <c r="BG444" i="2"/>
  <c r="BF444" i="2"/>
  <c r="T444" i="2"/>
  <c r="R444" i="2"/>
  <c r="P444" i="2"/>
  <c r="BK444" i="2"/>
  <c r="J444" i="2"/>
  <c r="BE444" i="2" s="1"/>
  <c r="BI443" i="2"/>
  <c r="BH443" i="2"/>
  <c r="BG443" i="2"/>
  <c r="BF443" i="2"/>
  <c r="T443" i="2"/>
  <c r="R443" i="2"/>
  <c r="P443" i="2"/>
  <c r="BK443" i="2"/>
  <c r="J443" i="2"/>
  <c r="BE443" i="2"/>
  <c r="BI438" i="2"/>
  <c r="BH438" i="2"/>
  <c r="BG438" i="2"/>
  <c r="BF438" i="2"/>
  <c r="T438" i="2"/>
  <c r="R438" i="2"/>
  <c r="P438" i="2"/>
  <c r="BK438" i="2"/>
  <c r="J438" i="2"/>
  <c r="BE438" i="2" s="1"/>
  <c r="BI437" i="2"/>
  <c r="BH437" i="2"/>
  <c r="BG437" i="2"/>
  <c r="BF437" i="2"/>
  <c r="T437" i="2"/>
  <c r="R437" i="2"/>
  <c r="P437" i="2"/>
  <c r="BK437" i="2"/>
  <c r="J437" i="2"/>
  <c r="BE437" i="2" s="1"/>
  <c r="BI435" i="2"/>
  <c r="BH435" i="2"/>
  <c r="BG435" i="2"/>
  <c r="BF435" i="2"/>
  <c r="T435" i="2"/>
  <c r="R435" i="2"/>
  <c r="P435" i="2"/>
  <c r="BK435" i="2"/>
  <c r="J435" i="2"/>
  <c r="BE435" i="2" s="1"/>
  <c r="BI432" i="2"/>
  <c r="BH432" i="2"/>
  <c r="BG432" i="2"/>
  <c r="BF432" i="2"/>
  <c r="T432" i="2"/>
  <c r="R432" i="2"/>
  <c r="P432" i="2"/>
  <c r="BK432" i="2"/>
  <c r="J432" i="2"/>
  <c r="BE432" i="2"/>
  <c r="BI429" i="2"/>
  <c r="BH429" i="2"/>
  <c r="BG429" i="2"/>
  <c r="BF429" i="2"/>
  <c r="T429" i="2"/>
  <c r="R429" i="2"/>
  <c r="P429" i="2"/>
  <c r="BK429" i="2"/>
  <c r="J429" i="2"/>
  <c r="BE429" i="2" s="1"/>
  <c r="BI426" i="2"/>
  <c r="BH426" i="2"/>
  <c r="BG426" i="2"/>
  <c r="BF426" i="2"/>
  <c r="T426" i="2"/>
  <c r="R426" i="2"/>
  <c r="P426" i="2"/>
  <c r="BK426" i="2"/>
  <c r="J426" i="2"/>
  <c r="BE426" i="2" s="1"/>
  <c r="BI421" i="2"/>
  <c r="BH421" i="2"/>
  <c r="BG421" i="2"/>
  <c r="BF421" i="2"/>
  <c r="T421" i="2"/>
  <c r="R421" i="2"/>
  <c r="P421" i="2"/>
  <c r="BK421" i="2"/>
  <c r="J421" i="2"/>
  <c r="BE421" i="2" s="1"/>
  <c r="BI419" i="2"/>
  <c r="BH419" i="2"/>
  <c r="BG419" i="2"/>
  <c r="BF419" i="2"/>
  <c r="T419" i="2"/>
  <c r="R419" i="2"/>
  <c r="P419" i="2"/>
  <c r="BK419" i="2"/>
  <c r="J419" i="2"/>
  <c r="BE419" i="2"/>
  <c r="BI415" i="2"/>
  <c r="BH415" i="2"/>
  <c r="BG415" i="2"/>
  <c r="BF415" i="2"/>
  <c r="T415" i="2"/>
  <c r="R415" i="2"/>
  <c r="P415" i="2"/>
  <c r="BK415" i="2"/>
  <c r="J415" i="2"/>
  <c r="BE415" i="2" s="1"/>
  <c r="BI413" i="2"/>
  <c r="BH413" i="2"/>
  <c r="BG413" i="2"/>
  <c r="BF413" i="2"/>
  <c r="T413" i="2"/>
  <c r="R413" i="2"/>
  <c r="P413" i="2"/>
  <c r="BK413" i="2"/>
  <c r="J413" i="2"/>
  <c r="BE413" i="2" s="1"/>
  <c r="BI409" i="2"/>
  <c r="BH409" i="2"/>
  <c r="BG409" i="2"/>
  <c r="BF409" i="2"/>
  <c r="T409" i="2"/>
  <c r="R409" i="2"/>
  <c r="P409" i="2"/>
  <c r="BK409" i="2"/>
  <c r="J409" i="2"/>
  <c r="BE409" i="2" s="1"/>
  <c r="BI408" i="2"/>
  <c r="BH408" i="2"/>
  <c r="BG408" i="2"/>
  <c r="BF408" i="2"/>
  <c r="T408" i="2"/>
  <c r="R408" i="2"/>
  <c r="P408" i="2"/>
  <c r="BK408" i="2"/>
  <c r="J408" i="2"/>
  <c r="BE408" i="2"/>
  <c r="BI406" i="2"/>
  <c r="BH406" i="2"/>
  <c r="BG406" i="2"/>
  <c r="BF406" i="2"/>
  <c r="T406" i="2"/>
  <c r="R406" i="2"/>
  <c r="P406" i="2"/>
  <c r="BK406" i="2"/>
  <c r="J406" i="2"/>
  <c r="BE406" i="2" s="1"/>
  <c r="BI405" i="2"/>
  <c r="BH405" i="2"/>
  <c r="BG405" i="2"/>
  <c r="BF405" i="2"/>
  <c r="T405" i="2"/>
  <c r="R405" i="2"/>
  <c r="P405" i="2"/>
  <c r="BK405" i="2"/>
  <c r="J405" i="2"/>
  <c r="BE405" i="2" s="1"/>
  <c r="BI404" i="2"/>
  <c r="BH404" i="2"/>
  <c r="BG404" i="2"/>
  <c r="BF404" i="2"/>
  <c r="T404" i="2"/>
  <c r="R404" i="2"/>
  <c r="P404" i="2"/>
  <c r="BK404" i="2"/>
  <c r="J404" i="2"/>
  <c r="BE404" i="2" s="1"/>
  <c r="BI403" i="2"/>
  <c r="BH403" i="2"/>
  <c r="BG403" i="2"/>
  <c r="BF403" i="2"/>
  <c r="T403" i="2"/>
  <c r="R403" i="2"/>
  <c r="P403" i="2"/>
  <c r="BK403" i="2"/>
  <c r="J403" i="2"/>
  <c r="BE403" i="2"/>
  <c r="BI401" i="2"/>
  <c r="BH401" i="2"/>
  <c r="BG401" i="2"/>
  <c r="BF401" i="2"/>
  <c r="T401" i="2"/>
  <c r="R401" i="2"/>
  <c r="P401" i="2"/>
  <c r="BK401" i="2"/>
  <c r="J401" i="2"/>
  <c r="BE401" i="2" s="1"/>
  <c r="BI399" i="2"/>
  <c r="BH399" i="2"/>
  <c r="BG399" i="2"/>
  <c r="BF399" i="2"/>
  <c r="T399" i="2"/>
  <c r="R399" i="2"/>
  <c r="P399" i="2"/>
  <c r="BK399" i="2"/>
  <c r="J399" i="2"/>
  <c r="BE399" i="2" s="1"/>
  <c r="BI398" i="2"/>
  <c r="BH398" i="2"/>
  <c r="BG398" i="2"/>
  <c r="BF398" i="2"/>
  <c r="T398" i="2"/>
  <c r="R398" i="2"/>
  <c r="P398" i="2"/>
  <c r="BK398" i="2"/>
  <c r="J398" i="2"/>
  <c r="BE398" i="2" s="1"/>
  <c r="BI396" i="2"/>
  <c r="BH396" i="2"/>
  <c r="BG396" i="2"/>
  <c r="BF396" i="2"/>
  <c r="T396" i="2"/>
  <c r="R396" i="2"/>
  <c r="P396" i="2"/>
  <c r="BK396" i="2"/>
  <c r="J396" i="2"/>
  <c r="BE396" i="2"/>
  <c r="BI395" i="2"/>
  <c r="BH395" i="2"/>
  <c r="BG395" i="2"/>
  <c r="BF395" i="2"/>
  <c r="T395" i="2"/>
  <c r="R395" i="2"/>
  <c r="P395" i="2"/>
  <c r="BK395" i="2"/>
  <c r="J395" i="2"/>
  <c r="BE395" i="2" s="1"/>
  <c r="BI394" i="2"/>
  <c r="BH394" i="2"/>
  <c r="BG394" i="2"/>
  <c r="BF394" i="2"/>
  <c r="T394" i="2"/>
  <c r="R394" i="2"/>
  <c r="P394" i="2"/>
  <c r="BK394" i="2"/>
  <c r="J394" i="2"/>
  <c r="BE394" i="2" s="1"/>
  <c r="BI393" i="2"/>
  <c r="BH393" i="2"/>
  <c r="BG393" i="2"/>
  <c r="BF393" i="2"/>
  <c r="T393" i="2"/>
  <c r="R393" i="2"/>
  <c r="P393" i="2"/>
  <c r="BK393" i="2"/>
  <c r="J393" i="2"/>
  <c r="BE393" i="2" s="1"/>
  <c r="BI391" i="2"/>
  <c r="BH391" i="2"/>
  <c r="BG391" i="2"/>
  <c r="BF391" i="2"/>
  <c r="T391" i="2"/>
  <c r="R391" i="2"/>
  <c r="P391" i="2"/>
  <c r="BK391" i="2"/>
  <c r="J391" i="2"/>
  <c r="BE391" i="2"/>
  <c r="BI390" i="2"/>
  <c r="BH390" i="2"/>
  <c r="BG390" i="2"/>
  <c r="BF390" i="2"/>
  <c r="T390" i="2"/>
  <c r="R390" i="2"/>
  <c r="P390" i="2"/>
  <c r="BK390" i="2"/>
  <c r="J390" i="2"/>
  <c r="BE390" i="2" s="1"/>
  <c r="BI389" i="2"/>
  <c r="BH389" i="2"/>
  <c r="BG389" i="2"/>
  <c r="BF389" i="2"/>
  <c r="T389" i="2"/>
  <c r="R389" i="2"/>
  <c r="P389" i="2"/>
  <c r="BK389" i="2"/>
  <c r="J389" i="2"/>
  <c r="BE389" i="2" s="1"/>
  <c r="BI387" i="2"/>
  <c r="BH387" i="2"/>
  <c r="BG387" i="2"/>
  <c r="BF387" i="2"/>
  <c r="T387" i="2"/>
  <c r="R387" i="2"/>
  <c r="P387" i="2"/>
  <c r="BK387" i="2"/>
  <c r="J387" i="2"/>
  <c r="BE387" i="2" s="1"/>
  <c r="BI386" i="2"/>
  <c r="BH386" i="2"/>
  <c r="BG386" i="2"/>
  <c r="BF386" i="2"/>
  <c r="T386" i="2"/>
  <c r="R386" i="2"/>
  <c r="P386" i="2"/>
  <c r="BK386" i="2"/>
  <c r="J386" i="2"/>
  <c r="BE386" i="2"/>
  <c r="BI384" i="2"/>
  <c r="BH384" i="2"/>
  <c r="BG384" i="2"/>
  <c r="BF384" i="2"/>
  <c r="T384" i="2"/>
  <c r="R384" i="2"/>
  <c r="P384" i="2"/>
  <c r="BK384" i="2"/>
  <c r="J384" i="2"/>
  <c r="BE384" i="2" s="1"/>
  <c r="BI383" i="2"/>
  <c r="BH383" i="2"/>
  <c r="BG383" i="2"/>
  <c r="BF383" i="2"/>
  <c r="T383" i="2"/>
  <c r="R383" i="2"/>
  <c r="P383" i="2"/>
  <c r="BK383" i="2"/>
  <c r="J383" i="2"/>
  <c r="BE383" i="2" s="1"/>
  <c r="BI382" i="2"/>
  <c r="BH382" i="2"/>
  <c r="BG382" i="2"/>
  <c r="BF382" i="2"/>
  <c r="T382" i="2"/>
  <c r="R382" i="2"/>
  <c r="P382" i="2"/>
  <c r="BK382" i="2"/>
  <c r="J382" i="2"/>
  <c r="BE382" i="2" s="1"/>
  <c r="BI381" i="2"/>
  <c r="BH381" i="2"/>
  <c r="BG381" i="2"/>
  <c r="BF381" i="2"/>
  <c r="T381" i="2"/>
  <c r="R381" i="2"/>
  <c r="P381" i="2"/>
  <c r="BK381" i="2"/>
  <c r="J381" i="2"/>
  <c r="BE381" i="2"/>
  <c r="BI380" i="2"/>
  <c r="BH380" i="2"/>
  <c r="BG380" i="2"/>
  <c r="BF380" i="2"/>
  <c r="T380" i="2"/>
  <c r="R380" i="2"/>
  <c r="P380" i="2"/>
  <c r="BK380" i="2"/>
  <c r="J380" i="2"/>
  <c r="BE380" i="2" s="1"/>
  <c r="BI378" i="2"/>
  <c r="BH378" i="2"/>
  <c r="BG378" i="2"/>
  <c r="BF378" i="2"/>
  <c r="T378" i="2"/>
  <c r="R378" i="2"/>
  <c r="P378" i="2"/>
  <c r="BK378" i="2"/>
  <c r="J378" i="2"/>
  <c r="BE378" i="2" s="1"/>
  <c r="BI375" i="2"/>
  <c r="BH375" i="2"/>
  <c r="BG375" i="2"/>
  <c r="BF375" i="2"/>
  <c r="T375" i="2"/>
  <c r="R375" i="2"/>
  <c r="P375" i="2"/>
  <c r="BK375" i="2"/>
  <c r="J375" i="2"/>
  <c r="BE375" i="2" s="1"/>
  <c r="BI371" i="2"/>
  <c r="BH371" i="2"/>
  <c r="BG371" i="2"/>
  <c r="BF371" i="2"/>
  <c r="T371" i="2"/>
  <c r="R371" i="2"/>
  <c r="P371" i="2"/>
  <c r="BK371" i="2"/>
  <c r="J371" i="2"/>
  <c r="BE371" i="2"/>
  <c r="BI370" i="2"/>
  <c r="BH370" i="2"/>
  <c r="BG370" i="2"/>
  <c r="BF370" i="2"/>
  <c r="T370" i="2"/>
  <c r="R370" i="2"/>
  <c r="P370" i="2"/>
  <c r="BK370" i="2"/>
  <c r="J370" i="2"/>
  <c r="BE370" i="2" s="1"/>
  <c r="BI366" i="2"/>
  <c r="BH366" i="2"/>
  <c r="BG366" i="2"/>
  <c r="BF366" i="2"/>
  <c r="T366" i="2"/>
  <c r="R366" i="2"/>
  <c r="P366" i="2"/>
  <c r="BK366" i="2"/>
  <c r="J366" i="2"/>
  <c r="BE366" i="2" s="1"/>
  <c r="BI365" i="2"/>
  <c r="BH365" i="2"/>
  <c r="BG365" i="2"/>
  <c r="BF365" i="2"/>
  <c r="T365" i="2"/>
  <c r="R365" i="2"/>
  <c r="P365" i="2"/>
  <c r="BK365" i="2"/>
  <c r="J365" i="2"/>
  <c r="BE365" i="2" s="1"/>
  <c r="BI364" i="2"/>
  <c r="BH364" i="2"/>
  <c r="BG364" i="2"/>
  <c r="BF364" i="2"/>
  <c r="T364" i="2"/>
  <c r="R364" i="2"/>
  <c r="P364" i="2"/>
  <c r="BK364" i="2"/>
  <c r="J364" i="2"/>
  <c r="BE364" i="2"/>
  <c r="BI363" i="2"/>
  <c r="BH363" i="2"/>
  <c r="BG363" i="2"/>
  <c r="BF363" i="2"/>
  <c r="T363" i="2"/>
  <c r="R363" i="2"/>
  <c r="P363" i="2"/>
  <c r="BK363" i="2"/>
  <c r="J363" i="2"/>
  <c r="BE363" i="2" s="1"/>
  <c r="BI357" i="2"/>
  <c r="BH357" i="2"/>
  <c r="BG357" i="2"/>
  <c r="BF357" i="2"/>
  <c r="T357" i="2"/>
  <c r="R357" i="2"/>
  <c r="P357" i="2"/>
  <c r="BK357" i="2"/>
  <c r="J357" i="2"/>
  <c r="BE357" i="2" s="1"/>
  <c r="BI356" i="2"/>
  <c r="BH356" i="2"/>
  <c r="BG356" i="2"/>
  <c r="BF356" i="2"/>
  <c r="T356" i="2"/>
  <c r="R356" i="2"/>
  <c r="P356" i="2"/>
  <c r="BK356" i="2"/>
  <c r="J356" i="2"/>
  <c r="BE356" i="2" s="1"/>
  <c r="BI355" i="2"/>
  <c r="BH355" i="2"/>
  <c r="BG355" i="2"/>
  <c r="BF355" i="2"/>
  <c r="T355" i="2"/>
  <c r="R355" i="2"/>
  <c r="P355" i="2"/>
  <c r="BK355" i="2"/>
  <c r="J355" i="2"/>
  <c r="BE355" i="2"/>
  <c r="BI354" i="2"/>
  <c r="BH354" i="2"/>
  <c r="BG354" i="2"/>
  <c r="BF354" i="2"/>
  <c r="T354" i="2"/>
  <c r="R354" i="2"/>
  <c r="P354" i="2"/>
  <c r="BK354" i="2"/>
  <c r="J354" i="2"/>
  <c r="BE354" i="2" s="1"/>
  <c r="BI353" i="2"/>
  <c r="BH353" i="2"/>
  <c r="BG353" i="2"/>
  <c r="BF353" i="2"/>
  <c r="T353" i="2"/>
  <c r="R353" i="2"/>
  <c r="P353" i="2"/>
  <c r="BK353" i="2"/>
  <c r="J353" i="2"/>
  <c r="BE353" i="2" s="1"/>
  <c r="BI352" i="2"/>
  <c r="BH352" i="2"/>
  <c r="BG352" i="2"/>
  <c r="BF352" i="2"/>
  <c r="T352" i="2"/>
  <c r="R352" i="2"/>
  <c r="P352" i="2"/>
  <c r="BK352" i="2"/>
  <c r="J352" i="2"/>
  <c r="BE352" i="2" s="1"/>
  <c r="BI351" i="2"/>
  <c r="BH351" i="2"/>
  <c r="BG351" i="2"/>
  <c r="BF351" i="2"/>
  <c r="T351" i="2"/>
  <c r="R351" i="2"/>
  <c r="P351" i="2"/>
  <c r="BK351" i="2"/>
  <c r="J351" i="2"/>
  <c r="BE351" i="2"/>
  <c r="BI342" i="2"/>
  <c r="BH342" i="2"/>
  <c r="BG342" i="2"/>
  <c r="BF342" i="2"/>
  <c r="T342" i="2"/>
  <c r="R342" i="2"/>
  <c r="P342" i="2"/>
  <c r="BK342" i="2"/>
  <c r="J342" i="2"/>
  <c r="BE342" i="2" s="1"/>
  <c r="BI341" i="2"/>
  <c r="BH341" i="2"/>
  <c r="BG341" i="2"/>
  <c r="BF341" i="2"/>
  <c r="T341" i="2"/>
  <c r="R341" i="2"/>
  <c r="P341" i="2"/>
  <c r="BK341" i="2"/>
  <c r="J341" i="2"/>
  <c r="BE341" i="2" s="1"/>
  <c r="BI337" i="2"/>
  <c r="BH337" i="2"/>
  <c r="BG337" i="2"/>
  <c r="BF337" i="2"/>
  <c r="T337" i="2"/>
  <c r="R337" i="2"/>
  <c r="P337" i="2"/>
  <c r="BK337" i="2"/>
  <c r="J337" i="2"/>
  <c r="BE337" i="2" s="1"/>
  <c r="BI336" i="2"/>
  <c r="BH336" i="2"/>
  <c r="BG336" i="2"/>
  <c r="BF336" i="2"/>
  <c r="T336" i="2"/>
  <c r="R336" i="2"/>
  <c r="P336" i="2"/>
  <c r="BK336" i="2"/>
  <c r="J336" i="2"/>
  <c r="BE336" i="2"/>
  <c r="BI335" i="2"/>
  <c r="BH335" i="2"/>
  <c r="BG335" i="2"/>
  <c r="BF335" i="2"/>
  <c r="T335" i="2"/>
  <c r="R335" i="2"/>
  <c r="P335" i="2"/>
  <c r="BK335" i="2"/>
  <c r="J335" i="2"/>
  <c r="BE335" i="2" s="1"/>
  <c r="BI334" i="2"/>
  <c r="BH334" i="2"/>
  <c r="BG334" i="2"/>
  <c r="BF334" i="2"/>
  <c r="T334" i="2"/>
  <c r="R334" i="2"/>
  <c r="P334" i="2"/>
  <c r="BK334" i="2"/>
  <c r="J334" i="2"/>
  <c r="BE334" i="2" s="1"/>
  <c r="BI333" i="2"/>
  <c r="BH333" i="2"/>
  <c r="BG333" i="2"/>
  <c r="BF333" i="2"/>
  <c r="T333" i="2"/>
  <c r="R333" i="2"/>
  <c r="P333" i="2"/>
  <c r="BK333" i="2"/>
  <c r="J333" i="2"/>
  <c r="BE333" i="2" s="1"/>
  <c r="BI332" i="2"/>
  <c r="BH332" i="2"/>
  <c r="BG332" i="2"/>
  <c r="BF332" i="2"/>
  <c r="T332" i="2"/>
  <c r="R332" i="2"/>
  <c r="P332" i="2"/>
  <c r="BK332" i="2"/>
  <c r="J332" i="2"/>
  <c r="BE332" i="2"/>
  <c r="BI331" i="2"/>
  <c r="BH331" i="2"/>
  <c r="BG331" i="2"/>
  <c r="BF331" i="2"/>
  <c r="T331" i="2"/>
  <c r="R331" i="2"/>
  <c r="P331" i="2"/>
  <c r="BK331" i="2"/>
  <c r="J331" i="2"/>
  <c r="BE331" i="2" s="1"/>
  <c r="BI322" i="2"/>
  <c r="BH322" i="2"/>
  <c r="BG322" i="2"/>
  <c r="BF322" i="2"/>
  <c r="T322" i="2"/>
  <c r="R322" i="2"/>
  <c r="P322" i="2"/>
  <c r="BK322" i="2"/>
  <c r="J322" i="2"/>
  <c r="BE322" i="2" s="1"/>
  <c r="BI319" i="2"/>
  <c r="BH319" i="2"/>
  <c r="BG319" i="2"/>
  <c r="BF319" i="2"/>
  <c r="T319" i="2"/>
  <c r="R319" i="2"/>
  <c r="P319" i="2"/>
  <c r="BK319" i="2"/>
  <c r="J319" i="2"/>
  <c r="BE319" i="2" s="1"/>
  <c r="BI315" i="2"/>
  <c r="BH315" i="2"/>
  <c r="BG315" i="2"/>
  <c r="BF315" i="2"/>
  <c r="T315" i="2"/>
  <c r="R315" i="2"/>
  <c r="R314" i="2" s="1"/>
  <c r="P315" i="2"/>
  <c r="BK315" i="2"/>
  <c r="BK314" i="2" s="1"/>
  <c r="J314" i="2"/>
  <c r="J61" i="2" s="1"/>
  <c r="J315" i="2"/>
  <c r="BE315" i="2"/>
  <c r="BI312" i="2"/>
  <c r="BH312" i="2"/>
  <c r="BG312" i="2"/>
  <c r="BF312" i="2"/>
  <c r="T312" i="2"/>
  <c r="R312" i="2"/>
  <c r="P312" i="2"/>
  <c r="BK312" i="2"/>
  <c r="J312" i="2"/>
  <c r="BE312" i="2"/>
  <c r="BI307" i="2"/>
  <c r="BH307" i="2"/>
  <c r="BG307" i="2"/>
  <c r="BF307" i="2"/>
  <c r="T307" i="2"/>
  <c r="R307" i="2"/>
  <c r="P307" i="2"/>
  <c r="BK307" i="2"/>
  <c r="J307" i="2"/>
  <c r="BE307" i="2" s="1"/>
  <c r="BI304" i="2"/>
  <c r="BH304" i="2"/>
  <c r="BG304" i="2"/>
  <c r="BF304" i="2"/>
  <c r="T304" i="2"/>
  <c r="R304" i="2"/>
  <c r="P304" i="2"/>
  <c r="BK304" i="2"/>
  <c r="J304" i="2"/>
  <c r="BE304" i="2" s="1"/>
  <c r="BI297" i="2"/>
  <c r="BH297" i="2"/>
  <c r="BG297" i="2"/>
  <c r="BF297" i="2"/>
  <c r="T297" i="2"/>
  <c r="R297" i="2"/>
  <c r="P297" i="2"/>
  <c r="BK297" i="2"/>
  <c r="J297" i="2"/>
  <c r="BE297" i="2" s="1"/>
  <c r="BI293" i="2"/>
  <c r="BH293" i="2"/>
  <c r="BG293" i="2"/>
  <c r="BF293" i="2"/>
  <c r="T293" i="2"/>
  <c r="R293" i="2"/>
  <c r="P293" i="2"/>
  <c r="BK293" i="2"/>
  <c r="J293" i="2"/>
  <c r="BE293" i="2"/>
  <c r="BI289" i="2"/>
  <c r="BH289" i="2"/>
  <c r="BG289" i="2"/>
  <c r="BF289" i="2"/>
  <c r="T289" i="2"/>
  <c r="R289" i="2"/>
  <c r="P289" i="2"/>
  <c r="BK289" i="2"/>
  <c r="J289" i="2"/>
  <c r="BE289" i="2" s="1"/>
  <c r="BI283" i="2"/>
  <c r="BH283" i="2"/>
  <c r="BG283" i="2"/>
  <c r="BF283" i="2"/>
  <c r="T283" i="2"/>
  <c r="R283" i="2"/>
  <c r="R282" i="2" s="1"/>
  <c r="P283" i="2"/>
  <c r="BK283" i="2"/>
  <c r="BK282" i="2" s="1"/>
  <c r="J282" i="2" s="1"/>
  <c r="J60" i="2" s="1"/>
  <c r="J283" i="2"/>
  <c r="BE283" i="2"/>
  <c r="BI275" i="2"/>
  <c r="BH275" i="2"/>
  <c r="BG275" i="2"/>
  <c r="BF275" i="2"/>
  <c r="T275" i="2"/>
  <c r="T274" i="2"/>
  <c r="R275" i="2"/>
  <c r="R274" i="2" s="1"/>
  <c r="P275" i="2"/>
  <c r="P274" i="2" s="1"/>
  <c r="BK275" i="2"/>
  <c r="BK274" i="2" s="1"/>
  <c r="J274" i="2" s="1"/>
  <c r="J59" i="2" s="1"/>
  <c r="J275" i="2"/>
  <c r="BE275" i="2"/>
  <c r="BI271" i="2"/>
  <c r="BH271" i="2"/>
  <c r="BG271" i="2"/>
  <c r="BF271" i="2"/>
  <c r="T271" i="2"/>
  <c r="R271" i="2"/>
  <c r="P271" i="2"/>
  <c r="BK271" i="2"/>
  <c r="J271" i="2"/>
  <c r="BE271" i="2" s="1"/>
  <c r="BI267" i="2"/>
  <c r="BH267" i="2"/>
  <c r="BG267" i="2"/>
  <c r="BF267" i="2"/>
  <c r="T267" i="2"/>
  <c r="R267" i="2"/>
  <c r="P267" i="2"/>
  <c r="BK267" i="2"/>
  <c r="J267" i="2"/>
  <c r="BE267" i="2" s="1"/>
  <c r="BI265" i="2"/>
  <c r="BH265" i="2"/>
  <c r="BG265" i="2"/>
  <c r="BF265" i="2"/>
  <c r="T265" i="2"/>
  <c r="R265" i="2"/>
  <c r="P265" i="2"/>
  <c r="BK265" i="2"/>
  <c r="J265" i="2"/>
  <c r="BE265" i="2"/>
  <c r="BI261" i="2"/>
  <c r="BH261" i="2"/>
  <c r="BG261" i="2"/>
  <c r="BF261" i="2"/>
  <c r="T261" i="2"/>
  <c r="R261" i="2"/>
  <c r="P261" i="2"/>
  <c r="BK261" i="2"/>
  <c r="J261" i="2"/>
  <c r="BE261" i="2" s="1"/>
  <c r="BI258" i="2"/>
  <c r="BH258" i="2"/>
  <c r="BG258" i="2"/>
  <c r="BF258" i="2"/>
  <c r="T258" i="2"/>
  <c r="R258" i="2"/>
  <c r="P258" i="2"/>
  <c r="BK258" i="2"/>
  <c r="J258" i="2"/>
  <c r="BE258" i="2" s="1"/>
  <c r="BI250" i="2"/>
  <c r="BH250" i="2"/>
  <c r="BG250" i="2"/>
  <c r="BF250" i="2"/>
  <c r="T250" i="2"/>
  <c r="R250" i="2"/>
  <c r="P250" i="2"/>
  <c r="BK250" i="2"/>
  <c r="J250" i="2"/>
  <c r="BE250" i="2" s="1"/>
  <c r="BI247" i="2"/>
  <c r="BH247" i="2"/>
  <c r="BG247" i="2"/>
  <c r="BF247" i="2"/>
  <c r="T247" i="2"/>
  <c r="R247" i="2"/>
  <c r="P247" i="2"/>
  <c r="BK247" i="2"/>
  <c r="J247" i="2"/>
  <c r="BE247" i="2"/>
  <c r="BI237" i="2"/>
  <c r="BH237" i="2"/>
  <c r="BG237" i="2"/>
  <c r="BF237" i="2"/>
  <c r="T237" i="2"/>
  <c r="R237" i="2"/>
  <c r="P237" i="2"/>
  <c r="BK237" i="2"/>
  <c r="J237" i="2"/>
  <c r="BE237" i="2" s="1"/>
  <c r="BI232" i="2"/>
  <c r="BH232" i="2"/>
  <c r="BG232" i="2"/>
  <c r="BF232" i="2"/>
  <c r="T232" i="2"/>
  <c r="R232" i="2"/>
  <c r="P232" i="2"/>
  <c r="BK232" i="2"/>
  <c r="J232" i="2"/>
  <c r="BE232" i="2" s="1"/>
  <c r="BI228" i="2"/>
  <c r="BH228" i="2"/>
  <c r="BG228" i="2"/>
  <c r="BF228" i="2"/>
  <c r="T228" i="2"/>
  <c r="R228" i="2"/>
  <c r="P228" i="2"/>
  <c r="BK228" i="2"/>
  <c r="J228" i="2"/>
  <c r="BE228" i="2" s="1"/>
  <c r="BI226" i="2"/>
  <c r="BH226" i="2"/>
  <c r="BG226" i="2"/>
  <c r="BF226" i="2"/>
  <c r="T226" i="2"/>
  <c r="R226" i="2"/>
  <c r="P226" i="2"/>
  <c r="BK226" i="2"/>
  <c r="J226" i="2"/>
  <c r="BE226" i="2"/>
  <c r="BI221" i="2"/>
  <c r="BH221" i="2"/>
  <c r="BG221" i="2"/>
  <c r="BF221" i="2"/>
  <c r="T221" i="2"/>
  <c r="R221" i="2"/>
  <c r="P221" i="2"/>
  <c r="BK221" i="2"/>
  <c r="J221" i="2"/>
  <c r="BE221" i="2" s="1"/>
  <c r="BI216" i="2"/>
  <c r="BH216" i="2"/>
  <c r="BG216" i="2"/>
  <c r="BF216" i="2"/>
  <c r="T216" i="2"/>
  <c r="R216" i="2"/>
  <c r="P216" i="2"/>
  <c r="BK216" i="2"/>
  <c r="J216" i="2"/>
  <c r="BE216" i="2" s="1"/>
  <c r="BI203" i="2"/>
  <c r="BH203" i="2"/>
  <c r="BG203" i="2"/>
  <c r="BF203" i="2"/>
  <c r="T203" i="2"/>
  <c r="R203" i="2"/>
  <c r="P203" i="2"/>
  <c r="BK203" i="2"/>
  <c r="J203" i="2"/>
  <c r="BE203" i="2" s="1"/>
  <c r="BI195" i="2"/>
  <c r="BH195" i="2"/>
  <c r="BG195" i="2"/>
  <c r="BF195" i="2"/>
  <c r="T195" i="2"/>
  <c r="R195" i="2"/>
  <c r="P195" i="2"/>
  <c r="BK195" i="2"/>
  <c r="J195" i="2"/>
  <c r="BE195" i="2"/>
  <c r="BI191" i="2"/>
  <c r="BH191" i="2"/>
  <c r="BG191" i="2"/>
  <c r="BF191" i="2"/>
  <c r="T191" i="2"/>
  <c r="R191" i="2"/>
  <c r="P191" i="2"/>
  <c r="BK191" i="2"/>
  <c r="J191" i="2"/>
  <c r="BE191" i="2" s="1"/>
  <c r="BI187" i="2"/>
  <c r="BH187" i="2"/>
  <c r="BG187" i="2"/>
  <c r="BF187" i="2"/>
  <c r="T187" i="2"/>
  <c r="R187" i="2"/>
  <c r="P187" i="2"/>
  <c r="BK187" i="2"/>
  <c r="J187" i="2"/>
  <c r="BE187" i="2" s="1"/>
  <c r="BI186" i="2"/>
  <c r="BH186" i="2"/>
  <c r="BG186" i="2"/>
  <c r="BF186" i="2"/>
  <c r="T186" i="2"/>
  <c r="R186" i="2"/>
  <c r="P186" i="2"/>
  <c r="BK186" i="2"/>
  <c r="J186" i="2"/>
  <c r="BE186" i="2" s="1"/>
  <c r="BI182" i="2"/>
  <c r="BH182" i="2"/>
  <c r="BG182" i="2"/>
  <c r="BF182" i="2"/>
  <c r="T182" i="2"/>
  <c r="R182" i="2"/>
  <c r="P182" i="2"/>
  <c r="BK182" i="2"/>
  <c r="J182" i="2"/>
  <c r="BE182" i="2"/>
  <c r="BI181" i="2"/>
  <c r="BH181" i="2"/>
  <c r="BG181" i="2"/>
  <c r="BF181" i="2"/>
  <c r="T181" i="2"/>
  <c r="R181" i="2"/>
  <c r="P181" i="2"/>
  <c r="BK181" i="2"/>
  <c r="J181" i="2"/>
  <c r="BE181" i="2" s="1"/>
  <c r="BI175" i="2"/>
  <c r="BH175" i="2"/>
  <c r="BG175" i="2"/>
  <c r="BF175" i="2"/>
  <c r="T175" i="2"/>
  <c r="R175" i="2"/>
  <c r="P175" i="2"/>
  <c r="BK175" i="2"/>
  <c r="J175" i="2"/>
  <c r="BE175" i="2" s="1"/>
  <c r="BI171" i="2"/>
  <c r="BH171" i="2"/>
  <c r="BG171" i="2"/>
  <c r="BF171" i="2"/>
  <c r="T171" i="2"/>
  <c r="R171" i="2"/>
  <c r="P171" i="2"/>
  <c r="BK171" i="2"/>
  <c r="J171" i="2"/>
  <c r="BE171" i="2" s="1"/>
  <c r="BI167" i="2"/>
  <c r="BH167" i="2"/>
  <c r="BG167" i="2"/>
  <c r="BF167" i="2"/>
  <c r="T167" i="2"/>
  <c r="R167" i="2"/>
  <c r="P167" i="2"/>
  <c r="BK167" i="2"/>
  <c r="J167" i="2"/>
  <c r="BE167" i="2"/>
  <c r="BI163" i="2"/>
  <c r="BH163" i="2"/>
  <c r="BG163" i="2"/>
  <c r="BF163" i="2"/>
  <c r="T163" i="2"/>
  <c r="R163" i="2"/>
  <c r="P163" i="2"/>
  <c r="BK163" i="2"/>
  <c r="J163" i="2"/>
  <c r="BE163" i="2" s="1"/>
  <c r="BI159" i="2"/>
  <c r="BH159" i="2"/>
  <c r="BG159" i="2"/>
  <c r="BF159" i="2"/>
  <c r="T159" i="2"/>
  <c r="R159" i="2"/>
  <c r="P159" i="2"/>
  <c r="BK159" i="2"/>
  <c r="J159" i="2"/>
  <c r="BE159" i="2" s="1"/>
  <c r="BI147" i="2"/>
  <c r="BH147" i="2"/>
  <c r="BG147" i="2"/>
  <c r="BF147" i="2"/>
  <c r="T147" i="2"/>
  <c r="R147" i="2"/>
  <c r="P147" i="2"/>
  <c r="BK147" i="2"/>
  <c r="J147" i="2"/>
  <c r="BE147" i="2" s="1"/>
  <c r="BI143" i="2"/>
  <c r="BH143" i="2"/>
  <c r="BG143" i="2"/>
  <c r="BF143" i="2"/>
  <c r="T143" i="2"/>
  <c r="R143" i="2"/>
  <c r="P143" i="2"/>
  <c r="BK143" i="2"/>
  <c r="J143" i="2"/>
  <c r="BE143" i="2"/>
  <c r="BI139" i="2"/>
  <c r="BH139" i="2"/>
  <c r="BG139" i="2"/>
  <c r="BF139" i="2"/>
  <c r="T139" i="2"/>
  <c r="R139" i="2"/>
  <c r="P139" i="2"/>
  <c r="BK139" i="2"/>
  <c r="J139" i="2"/>
  <c r="BE139" i="2" s="1"/>
  <c r="BI135" i="2"/>
  <c r="BH135" i="2"/>
  <c r="BG135" i="2"/>
  <c r="BF135" i="2"/>
  <c r="T135" i="2"/>
  <c r="R135" i="2"/>
  <c r="P135" i="2"/>
  <c r="BK135" i="2"/>
  <c r="J135" i="2"/>
  <c r="BE135" i="2" s="1"/>
  <c r="BI131" i="2"/>
  <c r="BH131" i="2"/>
  <c r="BG131" i="2"/>
  <c r="BF131" i="2"/>
  <c r="T131" i="2"/>
  <c r="R131" i="2"/>
  <c r="P131" i="2"/>
  <c r="BK131" i="2"/>
  <c r="J131" i="2"/>
  <c r="BE131" i="2" s="1"/>
  <c r="BI124" i="2"/>
  <c r="BH124" i="2"/>
  <c r="BG124" i="2"/>
  <c r="BF124" i="2"/>
  <c r="T124" i="2"/>
  <c r="R124" i="2"/>
  <c r="P124" i="2"/>
  <c r="BK124" i="2"/>
  <c r="J124" i="2"/>
  <c r="BE124" i="2"/>
  <c r="BI117" i="2"/>
  <c r="BH117" i="2"/>
  <c r="BG117" i="2"/>
  <c r="BF117" i="2"/>
  <c r="T117" i="2"/>
  <c r="R117" i="2"/>
  <c r="P117" i="2"/>
  <c r="BK117" i="2"/>
  <c r="J117" i="2"/>
  <c r="BE117" i="2" s="1"/>
  <c r="BI113" i="2"/>
  <c r="BH113" i="2"/>
  <c r="BG113" i="2"/>
  <c r="BF113" i="2"/>
  <c r="T113" i="2"/>
  <c r="R113" i="2"/>
  <c r="P113" i="2"/>
  <c r="BK113" i="2"/>
  <c r="J113" i="2"/>
  <c r="BE113" i="2" s="1"/>
  <c r="BI111" i="2"/>
  <c r="BH111" i="2"/>
  <c r="BG111" i="2"/>
  <c r="BF111" i="2"/>
  <c r="T111" i="2"/>
  <c r="R111" i="2"/>
  <c r="P111" i="2"/>
  <c r="BK111" i="2"/>
  <c r="J111" i="2"/>
  <c r="BE111" i="2" s="1"/>
  <c r="BI107" i="2"/>
  <c r="BH107" i="2"/>
  <c r="BG107" i="2"/>
  <c r="BF107" i="2"/>
  <c r="T107" i="2"/>
  <c r="R107" i="2"/>
  <c r="P107" i="2"/>
  <c r="BK107" i="2"/>
  <c r="J107" i="2"/>
  <c r="BE107" i="2"/>
  <c r="BI105" i="2"/>
  <c r="BH105" i="2"/>
  <c r="BG105" i="2"/>
  <c r="BF105" i="2"/>
  <c r="T105" i="2"/>
  <c r="R105" i="2"/>
  <c r="P105" i="2"/>
  <c r="BK105" i="2"/>
  <c r="J105" i="2"/>
  <c r="BE105" i="2" s="1"/>
  <c r="BI101" i="2"/>
  <c r="BH101" i="2"/>
  <c r="BG101" i="2"/>
  <c r="F32" i="2" s="1"/>
  <c r="BB52" i="1" s="1"/>
  <c r="BF101" i="2"/>
  <c r="T101" i="2"/>
  <c r="R101" i="2"/>
  <c r="P101" i="2"/>
  <c r="BK101" i="2"/>
  <c r="J101" i="2"/>
  <c r="BE101" i="2" s="1"/>
  <c r="BI99" i="2"/>
  <c r="BH99" i="2"/>
  <c r="BG99" i="2"/>
  <c r="BF99" i="2"/>
  <c r="T99" i="2"/>
  <c r="R99" i="2"/>
  <c r="P99" i="2"/>
  <c r="BK99" i="2"/>
  <c r="J99" i="2"/>
  <c r="BE99" i="2" s="1"/>
  <c r="BI97" i="2"/>
  <c r="BH97" i="2"/>
  <c r="BG97" i="2"/>
  <c r="BF97" i="2"/>
  <c r="F31" i="2" s="1"/>
  <c r="BA52" i="1" s="1"/>
  <c r="T97" i="2"/>
  <c r="R97" i="2"/>
  <c r="P97" i="2"/>
  <c r="BK97" i="2"/>
  <c r="J97" i="2"/>
  <c r="BE97" i="2"/>
  <c r="BI93" i="2"/>
  <c r="BH93" i="2"/>
  <c r="F33" i="2" s="1"/>
  <c r="BC52" i="1" s="1"/>
  <c r="BG93" i="2"/>
  <c r="BF93" i="2"/>
  <c r="T93" i="2"/>
  <c r="R93" i="2"/>
  <c r="P93" i="2"/>
  <c r="BK93" i="2"/>
  <c r="BK87" i="2" s="1"/>
  <c r="J87" i="2" s="1"/>
  <c r="J58" i="2" s="1"/>
  <c r="J93" i="2"/>
  <c r="BE93" i="2" s="1"/>
  <c r="BI88" i="2"/>
  <c r="BH88" i="2"/>
  <c r="BG88" i="2"/>
  <c r="BF88" i="2"/>
  <c r="J31" i="2"/>
  <c r="AW52" i="1" s="1"/>
  <c r="T88" i="2"/>
  <c r="T87" i="2" s="1"/>
  <c r="R88" i="2"/>
  <c r="R87" i="2" s="1"/>
  <c r="P88" i="2"/>
  <c r="P87" i="2"/>
  <c r="BK88" i="2"/>
  <c r="J88" i="2"/>
  <c r="BE88" i="2"/>
  <c r="J30" i="2" s="1"/>
  <c r="AV52" i="1" s="1"/>
  <c r="AT52" i="1" s="1"/>
  <c r="J81" i="2"/>
  <c r="F81" i="2"/>
  <c r="F79" i="2"/>
  <c r="E77" i="2"/>
  <c r="J51" i="2"/>
  <c r="F51" i="2"/>
  <c r="F49" i="2"/>
  <c r="E47" i="2"/>
  <c r="J18" i="2"/>
  <c r="E18" i="2"/>
  <c r="F52" i="2" s="1"/>
  <c r="F82" i="2"/>
  <c r="J17" i="2"/>
  <c r="J12" i="2"/>
  <c r="J79" i="2"/>
  <c r="J49" i="2"/>
  <c r="E7" i="2"/>
  <c r="E75" i="2"/>
  <c r="E45" i="2"/>
  <c r="AS51" i="1"/>
  <c r="AT56" i="1"/>
  <c r="L47" i="1"/>
  <c r="AM46" i="1"/>
  <c r="L46" i="1"/>
  <c r="AM44" i="1"/>
  <c r="L44" i="1"/>
  <c r="L42" i="1"/>
  <c r="L41" i="1"/>
  <c r="J30" i="5" l="1"/>
  <c r="AV55" i="1" s="1"/>
  <c r="F30" i="5"/>
  <c r="AZ55" i="1" s="1"/>
  <c r="BB51" i="1"/>
  <c r="F33" i="3"/>
  <c r="BC53" i="1" s="1"/>
  <c r="J30" i="4"/>
  <c r="AV54" i="1" s="1"/>
  <c r="AT54" i="1" s="1"/>
  <c r="F30" i="4"/>
  <c r="AZ54" i="1" s="1"/>
  <c r="J31" i="7"/>
  <c r="AW57" i="1" s="1"/>
  <c r="BK78" i="7"/>
  <c r="BK86" i="2"/>
  <c r="T314" i="2"/>
  <c r="BK87" i="3"/>
  <c r="P83" i="4"/>
  <c r="P82" i="4" s="1"/>
  <c r="P81" i="4" s="1"/>
  <c r="AU54" i="1" s="1"/>
  <c r="J30" i="7"/>
  <c r="AV57" i="1" s="1"/>
  <c r="AT57" i="1" s="1"/>
  <c r="R86" i="3"/>
  <c r="R85" i="3" s="1"/>
  <c r="T86" i="3"/>
  <c r="T85" i="3" s="1"/>
  <c r="J31" i="5"/>
  <c r="AW55" i="1" s="1"/>
  <c r="F31" i="5"/>
  <c r="BA55" i="1" s="1"/>
  <c r="P86" i="3"/>
  <c r="P85" i="3" s="1"/>
  <c r="AU53" i="1" s="1"/>
  <c r="R86" i="2"/>
  <c r="R85" i="2" s="1"/>
  <c r="F82" i="3"/>
  <c r="F52" i="3"/>
  <c r="J31" i="3"/>
  <c r="AW53" i="1" s="1"/>
  <c r="T83" i="4"/>
  <c r="T82" i="4" s="1"/>
  <c r="T81" i="4" s="1"/>
  <c r="BK80" i="5"/>
  <c r="F33" i="5"/>
  <c r="BC55" i="1" s="1"/>
  <c r="BC51" i="1" s="1"/>
  <c r="R78" i="7"/>
  <c r="R77" i="7" s="1"/>
  <c r="T467" i="2"/>
  <c r="T282" i="2"/>
  <c r="T86" i="2" s="1"/>
  <c r="T85" i="2" s="1"/>
  <c r="P314" i="2"/>
  <c r="F34" i="2"/>
  <c r="BD52" i="1" s="1"/>
  <c r="BD51" i="1" s="1"/>
  <c r="W30" i="1" s="1"/>
  <c r="F30" i="2"/>
  <c r="AZ52" i="1" s="1"/>
  <c r="P282" i="2"/>
  <c r="P86" i="2" s="1"/>
  <c r="P85" i="2" s="1"/>
  <c r="AU52" i="1" s="1"/>
  <c r="AU51" i="1" s="1"/>
  <c r="P467" i="2"/>
  <c r="P494" i="2"/>
  <c r="J30" i="3"/>
  <c r="AV53" i="1" s="1"/>
  <c r="AT53" i="1" s="1"/>
  <c r="R246" i="3"/>
  <c r="J83" i="4"/>
  <c r="J58" i="4" s="1"/>
  <c r="BK82" i="4"/>
  <c r="J27" i="6"/>
  <c r="F33" i="7"/>
  <c r="BC57" i="1" s="1"/>
  <c r="J78" i="6"/>
  <c r="J57" i="6" s="1"/>
  <c r="F31" i="3"/>
  <c r="BA53" i="1" s="1"/>
  <c r="F30" i="7"/>
  <c r="AZ57" i="1" s="1"/>
  <c r="F31" i="7"/>
  <c r="BA57" i="1" s="1"/>
  <c r="E45" i="7"/>
  <c r="AT55" i="1" l="1"/>
  <c r="AZ51" i="1"/>
  <c r="W26" i="1" s="1"/>
  <c r="J78" i="7"/>
  <c r="J57" i="7" s="1"/>
  <c r="BK77" i="7"/>
  <c r="J77" i="7" s="1"/>
  <c r="J82" i="4"/>
  <c r="J57" i="4" s="1"/>
  <c r="BK81" i="4"/>
  <c r="J81" i="4" s="1"/>
  <c r="AY51" i="1"/>
  <c r="W29" i="1"/>
  <c r="BA51" i="1"/>
  <c r="BK86" i="3"/>
  <c r="J87" i="3"/>
  <c r="J58" i="3" s="1"/>
  <c r="AX51" i="1"/>
  <c r="W28" i="1"/>
  <c r="AG56" i="1"/>
  <c r="AN56" i="1" s="1"/>
  <c r="J36" i="6"/>
  <c r="BK79" i="5"/>
  <c r="J80" i="5"/>
  <c r="J58" i="5" s="1"/>
  <c r="J86" i="2"/>
  <c r="J57" i="2" s="1"/>
  <c r="BK85" i="2"/>
  <c r="J85" i="2" s="1"/>
  <c r="AV51" i="1" l="1"/>
  <c r="AK26" i="1" s="1"/>
  <c r="W27" i="1"/>
  <c r="AW51" i="1"/>
  <c r="AK27" i="1" s="1"/>
  <c r="J27" i="4"/>
  <c r="J56" i="4"/>
  <c r="BK85" i="3"/>
  <c r="J85" i="3" s="1"/>
  <c r="J86" i="3"/>
  <c r="J57" i="3" s="1"/>
  <c r="J27" i="2"/>
  <c r="J56" i="2"/>
  <c r="J27" i="7"/>
  <c r="J56" i="7"/>
  <c r="J79" i="5"/>
  <c r="J57" i="5" s="1"/>
  <c r="BK78" i="5"/>
  <c r="J78" i="5" s="1"/>
  <c r="AT51" i="1" l="1"/>
  <c r="J56" i="5"/>
  <c r="J27" i="5"/>
  <c r="J56" i="3"/>
  <c r="J27" i="3"/>
  <c r="J36" i="4"/>
  <c r="AG54" i="1"/>
  <c r="AN54" i="1" s="1"/>
  <c r="AG57" i="1"/>
  <c r="AN57" i="1" s="1"/>
  <c r="J36" i="7"/>
  <c r="AG52" i="1"/>
  <c r="J36" i="2"/>
  <c r="AN52" i="1" l="1"/>
  <c r="AG53" i="1"/>
  <c r="AN53" i="1" s="1"/>
  <c r="J36" i="3"/>
  <c r="AG55" i="1"/>
  <c r="AN55" i="1" s="1"/>
  <c r="J36" i="5"/>
  <c r="AG51" i="1" l="1"/>
  <c r="AN51" i="1" l="1"/>
  <c r="AK23" i="1"/>
  <c r="AK32" i="1" s="1"/>
</calcChain>
</file>

<file path=xl/sharedStrings.xml><?xml version="1.0" encoding="utf-8"?>
<sst xmlns="http://schemas.openxmlformats.org/spreadsheetml/2006/main" count="8897" uniqueCount="1392">
  <si>
    <t>Export VZ</t>
  </si>
  <si>
    <t>List obsahuje:</t>
  </si>
  <si>
    <t>1) Rekapitulace stavby</t>
  </si>
  <si>
    <t>2) Rekapitulace objektů stavby a soupisů prací</t>
  </si>
  <si>
    <t>3.0</t>
  </si>
  <si>
    <t>ZAMOK</t>
  </si>
  <si>
    <t>False</t>
  </si>
  <si>
    <t>{80c05b1e-d188-45e6-85c5-d4c469101e92}</t>
  </si>
  <si>
    <t>0,01</t>
  </si>
  <si>
    <t>21</t>
  </si>
  <si>
    <t>15</t>
  </si>
  <si>
    <t>REKAPITULACE STAVBY</t>
  </si>
  <si>
    <t>v ---  níže se nacházejí doplnkové a pomocné údaje k sestavám  --- v</t>
  </si>
  <si>
    <t>Návod na vyplnění</t>
  </si>
  <si>
    <t>0,001</t>
  </si>
  <si>
    <t>Kód:</t>
  </si>
  <si>
    <t>DC007048</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</si>
  <si>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</si>
  <si>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</si>
  <si>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DECIN_HORNI OLDRICHOV_2.ET_RV_R0</t>
  </si>
  <si>
    <t>KSO:</t>
  </si>
  <si>
    <t>827 1</t>
  </si>
  <si>
    <t>CC-CZ:</t>
  </si>
  <si>
    <t>2</t>
  </si>
  <si>
    <t>Místo:</t>
  </si>
  <si>
    <t>Horní Oldřichov</t>
  </si>
  <si>
    <t>Datum:</t>
  </si>
  <si>
    <t>31. 7. 2018</t>
  </si>
  <si>
    <t>Zadavatel:</t>
  </si>
  <si>
    <t>IČ:</t>
  </si>
  <si>
    <t>49099469</t>
  </si>
  <si>
    <t>SVS a.s., Přítkovská 1689, 41550 Teplice</t>
  </si>
  <si>
    <t>DIČ:</t>
  </si>
  <si>
    <t>CZ49099469</t>
  </si>
  <si>
    <t>Uchazeč:</t>
  </si>
  <si>
    <t>Vyplň údaj</t>
  </si>
  <si>
    <t>Projektant:</t>
  </si>
  <si>
    <t>14868202</t>
  </si>
  <si>
    <t>Aquecon a.s., Čs.Legií 445/4, 41501 Teplice</t>
  </si>
  <si>
    <t>CZ14868202</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</si>
  <si>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</si>
  <si>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</si>
  <si>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</si>
  <si>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</si>
  <si>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</si>
  <si>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</si>
  <si>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</si>
  <si>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</si>
  <si>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</si>
  <si>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</si>
  <si>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</si>
  <si>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</si>
  <si>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</si>
  <si>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</si>
  <si>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</si>
  <si>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</si>
  <si>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</si>
  <si>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</si>
  <si>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</si>
  <si>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</si>
  <si>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</si>
  <si>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</si>
  <si>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</si>
  <si>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</si>
  <si>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</si>
  <si>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</si>
  <si>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</si>
  <si>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</si>
  <si>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</si>
  <si>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</si>
  <si>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</si>
  <si>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</si>
  <si>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</si>
  <si>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</si>
  <si>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</si>
  <si>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</si>
  <si>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
  </si>
  <si>
    <t>D</t>
  </si>
  <si>
    <t>0</t>
  </si>
  <si>
    <t>###NOIMPORT###</t>
  </si>
  <si>
    <t>IMPORT</t>
  </si>
  <si>
    <t>{00000000-0000-0000-0000-000000000000}</t>
  </si>
  <si>
    <t>/</t>
  </si>
  <si>
    <t>01</t>
  </si>
  <si>
    <t>IO 01 - Řad 1</t>
  </si>
  <si>
    <t>ING</t>
  </si>
  <si>
    <t>1</t>
  </si>
  <si>
    <t>{887d93c2-7c32-4e9e-af9d-763e5122ff0b}</t>
  </si>
  <si>
    <t>02</t>
  </si>
  <si>
    <t>IO 09 - Řad 9</t>
  </si>
  <si>
    <t>{b4931a50-9255-4b1e-93bc-3c32163b5710}</t>
  </si>
  <si>
    <t>03</t>
  </si>
  <si>
    <t>OBNOVA POVRCHŮ</t>
  </si>
  <si>
    <t>{0974ca71-36a1-401c-b6a7-34ee42c92751}</t>
  </si>
  <si>
    <t>822 2</t>
  </si>
  <si>
    <t>04</t>
  </si>
  <si>
    <t>VYMEZENÉ ČINNOSTI</t>
  </si>
  <si>
    <t>{b0e87bb9-9e11-42b9-baf7-80b4951656c2}</t>
  </si>
  <si>
    <t>05</t>
  </si>
  <si>
    <t>VRN - VEDLEJSI ROZPOCTOVE NAKLADY</t>
  </si>
  <si>
    <t>VON</t>
  </si>
  <si>
    <t>{adad3845-1d87-4355-b493-3aba55762d7e}</t>
  </si>
  <si>
    <t>06</t>
  </si>
  <si>
    <t>ON - OSTATNI NAKLADY</t>
  </si>
  <si>
    <t>OST</t>
  </si>
  <si>
    <t>{7470b371-f8e7-4293-830a-7d7c3c60585f}</t>
  </si>
  <si>
    <t>1) Krycí list soupisu</t>
  </si>
  <si>
    <t>2) Rekapitulace</t>
  </si>
  <si>
    <t>3) Soupis prací</t>
  </si>
  <si>
    <t>Zpět na list:</t>
  </si>
  <si>
    <t>Rekapitulace stavby</t>
  </si>
  <si>
    <t>KRYCÍ LIST SOUPISU</t>
  </si>
  <si>
    <t>Objekt:</t>
  </si>
  <si>
    <t>01 - IO 01 - Řad 1</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</si>
  <si>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</si>
  <si>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</si>
  <si>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</si>
  <si>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</si>
  <si>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</si>
  <si>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</si>
  <si>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</si>
  <si>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</si>
  <si>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4 - Vodorovné konstrukce</t>
  </si>
  <si>
    <t xml:space="preserve">    8 - Trubní vedení</t>
  </si>
  <si>
    <t xml:space="preserve">    8 - 1 - Provizorní vodovod</t>
  </si>
  <si>
    <t xml:space="preserve">    9 - Ostatní konstrukce a práce, bourání</t>
  </si>
  <si>
    <t xml:space="preserve">    997 - Přesun sutě</t>
  </si>
  <si>
    <t xml:space="preserve">    998 - Přesun hmot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</si>
  <si>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</si>
  <si>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</si>
  <si>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</si>
  <si>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</si>
  <si>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</si>
  <si>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</si>
  <si>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</si>
  <si>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</si>
  <si>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</si>
  <si>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</si>
  <si>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</si>
  <si>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</si>
  <si>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</si>
  <si>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</si>
  <si>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</si>
  <si>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</si>
  <si>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</si>
  <si>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</si>
  <si>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</si>
  <si>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119001401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</si>
  <si>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ocelového nebo litinového, jmenovité světlosti DN do 200</t>
  </si>
  <si>
    <t>m</t>
  </si>
  <si>
    <t>CS ÚRS 2017 02</t>
  </si>
  <si>
    <t>4</t>
  </si>
  <si>
    <t>1423909744</t>
  </si>
  <si>
    <t>PSC</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</si>
  <si>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Dočasné zajištění potrubí větších rozměrů než DN 500 se oceňuje individuálně. </t>
  </si>
  <si>
    <t>VV</t>
  </si>
  <si>
    <t>"plynovod" 1,10*3</t>
  </si>
  <si>
    <t>"kanalizace" 1,10*2</t>
  </si>
  <si>
    <t>Součet</t>
  </si>
  <si>
    <t>119001412</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</si>
  <si>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betonového, kameninového nebo železobetonového, světlosti DN přes 200 do 500</t>
  </si>
  <si>
    <t>-1879034989</t>
  </si>
  <si>
    <t>1,10*3</t>
  </si>
  <si>
    <t>3</t>
  </si>
  <si>
    <t>119002121</t>
  </si>
  <si>
    <t>Pomocné konstrukce při zabezpečení výkopu vodorovné pochůzné přechodová lávka do délky 2 000 mm včetně zábradlí zřízení</t>
  </si>
  <si>
    <t>kus</t>
  </si>
  <si>
    <t>328128792</t>
  </si>
  <si>
    <t xml:space="preserve">Poznámka k souboru cen:_x000D_
1. V ceně zřízení -2121, -2131, -2411, -3211, -3212, -3213, -3215, -3217, -3121, -3223, -3227 jsou započteny i náklady na opotřebení. 2. V ceně zřízení mobilního oplocení -3211, -3213, -3217, -3223, -3227 je zahrnuto i opotřebení betonové patky, vzpěry, spojky. 3. Položku -2411 lze použít pouze pro šířku výkopu do 1,0 m. 4. V položce -3131 jsou započteny i náklady na dřevěný sloupek. 5. U položek -2311, -4111, -4121 je uvažováno se 100% opotřebením. Bezpečný vlez nebo výlez se zpravidla umisťuje po 20 m délky výkopu. 6. Položky tohoto souboru cen jsou určeny k ocenění pomocných konstrukcí sloužících k zabezpečení výkopů (BOZP) na veřejných prostranstvích (v obcích, na komunikacích apod.). Položky nelze užít k ocenění zařízení staveniště, pokud se toto oceňuje pomocí VRN. </t>
  </si>
  <si>
    <t>119002122</t>
  </si>
  <si>
    <t>Pomocné konstrukce při zabezpečení výkopu vodorovné pochůzné přechodová lávka do délky 2 000 mm včetně zábradlí odstranění</t>
  </si>
  <si>
    <t>1201347730</t>
  </si>
  <si>
    <t>5</t>
  </si>
  <si>
    <t>119002411</t>
  </si>
  <si>
    <t>Pomocné konstrukce při zabezpečení výkopu vodorovné pojízdné z tlustého ocelového plechu šířky výkopu do 1,0 m zřízení</t>
  </si>
  <si>
    <t>m2</t>
  </si>
  <si>
    <t>-1120149313</t>
  </si>
  <si>
    <t>3,00*2,00*3</t>
  </si>
  <si>
    <t>6</t>
  </si>
  <si>
    <t>119002412</t>
  </si>
  <si>
    <t>Pomocné konstrukce při zabezpečení výkopu vodorovné pojízdné z tlustého ocelového plechu šířky výkopu do 1,0 m odstranění</t>
  </si>
  <si>
    <t>-1294868746</t>
  </si>
  <si>
    <t>7</t>
  </si>
  <si>
    <t>119003217</t>
  </si>
  <si>
    <t>Pomocné konstrukce při zabezpečení výkopu svislé ocelové mobilní oplocení, výšky do 1 500 mm panely vyplněné dráty zřízení</t>
  </si>
  <si>
    <t>1642471275</t>
  </si>
  <si>
    <t>( 324,20-97,00-20,00 ) * 1,00 + 1,10*2</t>
  </si>
  <si>
    <t>8</t>
  </si>
  <si>
    <t>119003218</t>
  </si>
  <si>
    <t>Pomocné konstrukce při zabezpečení výkopu svislé ocelové mobilní oplocení, výšky do 1 500 mm panely vyplněné dráty odstranění</t>
  </si>
  <si>
    <t>-2100801061</t>
  </si>
  <si>
    <t>9</t>
  </si>
  <si>
    <t>121101101</t>
  </si>
  <si>
    <t>Sejmutí ornice nebo lesní půdy s vodorovným přemístěním na hromady v místě upotřebení nebo na dočasné či trvalé skládky se složením, na vzdálenost do 50 m</t>
  </si>
  <si>
    <t>m3</t>
  </si>
  <si>
    <t>1982144042</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</si>
  <si>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</si>
  <si>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91,40*1,10*0,20 + 12,80*1,00*0,20</t>
  </si>
  <si>
    <t>10</t>
  </si>
  <si>
    <t>130001101</t>
  </si>
  <si>
    <t>Příplatek k cenám hloubených vykopávek za ztížení vykopávky v blízkosti podzemního vedení nebo výbušnin pro jakoukoliv třídu horniny</t>
  </si>
  <si>
    <t>-207793621</t>
  </si>
  <si>
    <t xml:space="preserve">Poznámka k souboru cen:_x000D_
1. Cena je určena: a) i pro soubor cen 123 . 0-21 Vykopávky zářezů se šikmými stěnami pro podzemní vedení části A 02, b) pro podzemní vedení procházející hloubenou vykopávkou nebo uložené ve stěně výkopu při jakékoliv hloubce vedení pod původním terénem nebo jeho výšce nade dnem výkopu a jakémkoliv směru vedení ke stranám výkopu; c)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 3. Cenu nelze použít pro ztížení vykopávky v blízkosti podzemních vedení nebo výbušnin, u nichž je projektem zakázáno použít při vykopávce kovové nástroje nebo nářadí. 4.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5. Je-li vedení uloženo ve výkopišti tak, že se vykopávka v celém výše popsaném objemu nevykopává, např. blízko stěn nebo dna výkopu, oceňuje se ztížení vykopávky jen pro tu část objemu, v níž se ztížená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t>
  </si>
  <si>
    <t>1,20*1,10*1,70 * 5 "plyn + kan."</t>
  </si>
  <si>
    <t>1,50*1,10*1,70 * 3</t>
  </si>
  <si>
    <t xml:space="preserve">"souběhy kan. v celé délce" ( 324,20-20,00-97,00 ) *0,50*1,70  </t>
  </si>
  <si>
    <t>"souběh s vod. řad 9" 25,00*0,50*2,00</t>
  </si>
  <si>
    <t>11</t>
  </si>
  <si>
    <t>131201201</t>
  </si>
  <si>
    <t>Hloubení zapažených jam a zářezů s urovnáním dna do předepsaného profilu a spádu v hornině tř. 3 do 100 m3</t>
  </si>
  <si>
    <t>84205530</t>
  </si>
  <si>
    <t xml:space="preserve">Poznámka k souboru cen:_x000D_
1. V cenách jsou započteny i náklady na případné nutné přemístění výkopku ve výkopišti a na přehození výkopku na přilehlém terénu na vzdálenost do 3 m od okraje jámy nebo naložení na dopravní prostředek. 2. Hloubení zapažených jam hloubky přes 16 m se oceňuje individuálně. 3. Náklady na svislé přemístění výkopku nad 1 m hloubky se určí dle ustanovení článku č. 3161 všeobecných podmínek katalogu. 4. Výpočet objemu vykopávky v pazených prostorách se stanovuje dle přílohy č. 4 tohoto ceníku. </t>
  </si>
  <si>
    <t>"AŠ" 3,90*3,90*2,35</t>
  </si>
  <si>
    <t>"odpočet bourané komunikace" - 3,90*3,90*0,490</t>
  </si>
  <si>
    <t>Mezisoučet</t>
  </si>
  <si>
    <t>28,291*0,60  "zem.tř.3 - 60%"</t>
  </si>
  <si>
    <t>12</t>
  </si>
  <si>
    <t>131201209</t>
  </si>
  <si>
    <t>Hloubení zapažených jam a zářezů s urovnáním dna do předepsaného profilu a spádu Příplatek k cenám za lepivost horniny tř. 3</t>
  </si>
  <si>
    <t>1625165686</t>
  </si>
  <si>
    <t>16,975/3</t>
  </si>
  <si>
    <t>13</t>
  </si>
  <si>
    <t>131301201</t>
  </si>
  <si>
    <t>Hloubení zapažených jam a zářezů s urovnáním dna do předepsaného profilu a spádu v hornině tř. 4 do 100 m3</t>
  </si>
  <si>
    <t>568037457</t>
  </si>
  <si>
    <t>28,291*0,20 "20% zem.tř.4"</t>
  </si>
  <si>
    <t>14</t>
  </si>
  <si>
    <t>131301209</t>
  </si>
  <si>
    <t>Hloubení zapažených jam a zářezů s urovnáním dna do předepsaného profilu a spádu Příplatek k cenám za lepivost horniny tř. 4</t>
  </si>
  <si>
    <t>-1661831980</t>
  </si>
  <si>
    <t>5,5680/3</t>
  </si>
  <si>
    <t>131401201</t>
  </si>
  <si>
    <t>Hloubení zapažených jam a zářezů s urovnáním dna do předepsaného profilu a spádu v hornině tř. 5 do 100 m3</t>
  </si>
  <si>
    <t>-1964953827</t>
  </si>
  <si>
    <t>16</t>
  </si>
  <si>
    <t>132201203</t>
  </si>
  <si>
    <t>Hloubení zapažených i nezapažených rýh šířky přes 600 do 2 000 mm s urovnáním dna do předepsaného profilu a spádu v hornině tř. 3 přes 1 000 do 5 000 m3</t>
  </si>
  <si>
    <t>-142828236</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</si>
  <si>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</si>
  <si>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"celk.délka řad 1 - I. etapa - odpočet přeložek"</t>
  </si>
  <si>
    <t>( 324,20-20,00-97,00 ) *1,10*2,15</t>
  </si>
  <si>
    <t>"přípojky v zeleni" ( 1,70+1,70+1,00+2,90+2,50+3,00 ) * 1,00 * 2,15</t>
  </si>
  <si>
    <t>"přípojky v komunikaci" ( 6,00+6,00 ) *1,00*2,15</t>
  </si>
  <si>
    <t>"odpočet sejmuté ornice" - 91,40*1,10*0,20 - 12,80*1,00*0,20</t>
  </si>
  <si>
    <t>"odpočet komunikace" - 115,80*1,10*0,490 - 12,00*1,00*0,49</t>
  </si>
  <si>
    <t>452,3840*0,60 "60% zem.tř.3"</t>
  </si>
  <si>
    <t>17</t>
  </si>
  <si>
    <t>132201209</t>
  </si>
  <si>
    <t>Hloubení zapažených i nezapažených rýh šířky přes 600 do 2 000 mm s urovnáním dna do předepsaného profilu a spádu v hornině tř. 3 Příplatek k cenám za lepivost horniny tř. 3</t>
  </si>
  <si>
    <t>1593055768</t>
  </si>
  <si>
    <t>271,430/3</t>
  </si>
  <si>
    <t>18</t>
  </si>
  <si>
    <t>132301203</t>
  </si>
  <si>
    <t>Hloubení zapažených i nezapažených rýh šířky přes 600 do 2 000 mm s urovnáním dna do předepsaného profilu a spádu v hornině tř. 4 přes 1 000 do 5 000 m3</t>
  </si>
  <si>
    <t>-342378947</t>
  </si>
  <si>
    <t>452,3840*0,20 "20% zem.tř.4"</t>
  </si>
  <si>
    <t>19</t>
  </si>
  <si>
    <t>132301209</t>
  </si>
  <si>
    <t>Hloubení zapažených i nezapažených rýh šířky přes 600 do 2 000 mm s urovnáním dna do předepsaného profilu a spádu v hornině tř. 4 Příplatek k cenám za lepivost horniny tř. 4</t>
  </si>
  <si>
    <t>1556571761</t>
  </si>
  <si>
    <t>90,477/3</t>
  </si>
  <si>
    <t>20</t>
  </si>
  <si>
    <t>132401201</t>
  </si>
  <si>
    <t>Hloubení zapažených i nezapažených rýh šířky přes 600 do 2 000 mm s urovnáním dna do předepsaného profilu a spádu s použitím trhavin v hornině tř. 5 pro jakékoliv množství</t>
  </si>
  <si>
    <t>1246102568</t>
  </si>
  <si>
    <t>452,3840*0,20 "20% zem.tř.5"</t>
  </si>
  <si>
    <t>151101102</t>
  </si>
  <si>
    <t>Zřízení pažení a rozepření stěn rýh pro podzemní vedení pro všechny šířky rýhy příložné pro jakoukoliv mezerovitost, hloubky do 4 m</t>
  </si>
  <si>
    <t>-1245511318</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</si>
  <si>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 </t>
  </si>
  <si>
    <t>( 324,20-20,00-97,00 )*2,15*2</t>
  </si>
  <si>
    <t>( 1,70+1,70+1,00+2,90+2,50+3,00 ) * 2,15*2</t>
  </si>
  <si>
    <t>( 6,00+6,00 ) * 2,15*2</t>
  </si>
  <si>
    <t>22</t>
  </si>
  <si>
    <t>151101112</t>
  </si>
  <si>
    <t>Odstranění pažení a rozepření stěn rýh pro podzemní vedení s uložením materiálu na vzdálenost do 3 m od kraje výkopu příložné, hloubky přes 2 do 4 m</t>
  </si>
  <si>
    <t>1892791518</t>
  </si>
  <si>
    <t>23</t>
  </si>
  <si>
    <t>151101201</t>
  </si>
  <si>
    <t>Zřízení pažení stěn výkopu bez rozepření nebo vzepření příložné, hloubky do 4 m</t>
  </si>
  <si>
    <t>1740242305</t>
  </si>
  <si>
    <t xml:space="preserve">Poznámka k souboru cen:_x000D_
1. Ceny nelze použít pro oceňování rozepřeného pažení stěn rýh pro podzemní vedení; toto se oceňuje cenami souboru cen 151 . 0-11 Zřízení pažení a rozepření stěn rýh pro podzemní vedení pro všechny šířky rýhy. 2. Plocha mezer mezi pažinami příložného pažení se od plochy příložného pažení neodečítá; nezapažené plochy u pažení zátažného nebo hnaného se od plochy pažení odečítají. </t>
  </si>
  <si>
    <t>3,90*2,35*4</t>
  </si>
  <si>
    <t>24</t>
  </si>
  <si>
    <t>151101211</t>
  </si>
  <si>
    <t>Odstranění pažení stěn výkopu s uložením pažin na vzdálenost do 3 m od okraje výkopu příložné, hloubky do 4 m</t>
  </si>
  <si>
    <t>1930470538</t>
  </si>
  <si>
    <t>25</t>
  </si>
  <si>
    <t>161101101</t>
  </si>
  <si>
    <t>Svislé přemístění výkopku bez naložení do dopravní nádoby avšak s vyprázdněním dopravní nádoby na hromadu nebo do dopravního prostředku z horniny tř. 1 až 4, při hloubce výkopu přes 1 do 2,5 m</t>
  </si>
  <si>
    <t>1648287396</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</si>
  <si>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</si>
  <si>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(452,3840+28,291 ) *0,80 "80% zem.tř. 3, 4"</t>
  </si>
  <si>
    <t>26</t>
  </si>
  <si>
    <t>161101151</t>
  </si>
  <si>
    <t>Svislé přemístění výkopku bez naložení do dopravní nádoby avšak s vyprázdněním dopravní nádoby na hromadu nebo do dopravního prostředku z horniny tř. 5 až 7, při hloubce výkopu přes 1 do 2,5 m</t>
  </si>
  <si>
    <t>2074212964</t>
  </si>
  <si>
    <t>(452,3840+28,291 ) *0,20 "20% zem.tř. 5"</t>
  </si>
  <si>
    <t>27</t>
  </si>
  <si>
    <t>162301102</t>
  </si>
  <si>
    <t>Vodorovné přemístění výkopku nebo sypaniny po suchu na obvyklém dopravním prostředku, bez naložení výkopku, avšak se složením bez rozhrnutí z horniny tř. 1 až 4 na vzdálenost přes 500 do 1 000 m</t>
  </si>
  <si>
    <t>1449807594</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</si>
  <si>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</si>
  <si>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 na mezideponii - odvoz-dovoz"</t>
  </si>
  <si>
    <t>( ( 452,3840+28,291) - ( 230,021+96,135 ) ) *2</t>
  </si>
  <si>
    <t>"šp z mezidepa "  106,634</t>
  </si>
  <si>
    <t>"šp z mezidepa pro zásyp" 168,966</t>
  </si>
  <si>
    <t>"šp z mezidepa pro lože" 37,908 + 0,938</t>
  </si>
  <si>
    <t>28</t>
  </si>
  <si>
    <t>162701105</t>
  </si>
  <si>
    <t>Vodorovné přemístění výkopku nebo sypaniny po suchu na obvyklém dopravním prostředku, bez naložení výkopku, avšak se složením bez rozhrnutí z horniny tř. 1 až 4 na vzdálenost přes 9 000 do 10 000 m</t>
  </si>
  <si>
    <t>1898193397</t>
  </si>
  <si>
    <t>"vytlačená kubatura lože, obsypu a potrubí"</t>
  </si>
  <si>
    <t>( 324,20-20,00-97,00 )*1,10*0,60</t>
  </si>
  <si>
    <t>(12,80+12,00 )*1,00*0,482 "přípojky"</t>
  </si>
  <si>
    <t>"vytlačená kubatura  AŠ" 1,90*1,90*2,35</t>
  </si>
  <si>
    <t>"vytlač. kubatura - v komunikacích - 100% zásypy nesedavým materiálem - řad+příp."</t>
  </si>
  <si>
    <t>115,80*1,10* (2,150-0,60-0,49 ) + 12,00*1,00* ( 2,150-0,482-0,49 )</t>
  </si>
  <si>
    <t>"zásyp jámy okolo AŠ" 28,291-8,484</t>
  </si>
  <si>
    <t>"odpočet zem.tř.5" - 96,135</t>
  </si>
  <si>
    <t>29</t>
  </si>
  <si>
    <t>162701155</t>
  </si>
  <si>
    <t>Vodorovné přemístění výkopku nebo sypaniny po suchu na obvyklém dopravním prostředku, bez naložení výkopku, avšak se složením bez rozhrnutí z horniny tř. 5 až 7 na vzdálenost přes 9 0000 do 10 000 m</t>
  </si>
  <si>
    <t>-659370556</t>
  </si>
  <si>
    <t>"rýhy" 90,477</t>
  </si>
  <si>
    <t>"jámy" 5,658</t>
  </si>
  <si>
    <t>30</t>
  </si>
  <si>
    <t>167101102</t>
  </si>
  <si>
    <t>Nakládání, skládání a překládání neulehlého výkopku nebo sypaniny nakládání, množství přes 100 m3, z hornin tř. 1 až 4</t>
  </si>
  <si>
    <t>1544898609</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</si>
  <si>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</si>
  <si>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"na skládku" 230,021</t>
  </si>
  <si>
    <t>623,484 "dle pol. vodor.přemístění do 1000 m"</t>
  </si>
  <si>
    <t>31</t>
  </si>
  <si>
    <t>167101152</t>
  </si>
  <si>
    <t>Nakládání, skládání a překládání neulehlého výkopku nebo sypaniny nakládání, množství přes 100 m3, z hornin tř. 5 až 7</t>
  </si>
  <si>
    <t>292322371</t>
  </si>
  <si>
    <t>32</t>
  </si>
  <si>
    <t>171201201</t>
  </si>
  <si>
    <t>Uložení sypaniny na skládky</t>
  </si>
  <si>
    <t>1531407788</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</si>
  <si>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</si>
  <si>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230,021+96,135</t>
  </si>
  <si>
    <t>33</t>
  </si>
  <si>
    <t>171201211</t>
  </si>
  <si>
    <t>Uložení sypaniny poplatek za uložení sypaniny na skládce (skládkovné)</t>
  </si>
  <si>
    <t>t</t>
  </si>
  <si>
    <t>-795815335</t>
  </si>
  <si>
    <t>"skládka Orlík IV - 620,- Kč/t"</t>
  </si>
  <si>
    <t>326,156*1,80</t>
  </si>
  <si>
    <t>34</t>
  </si>
  <si>
    <t>174101101</t>
  </si>
  <si>
    <t>Zásyp sypaninou z jakékoliv horniny s uložením výkopku ve vrstvách se zhutněním jam, šachet, rýh nebo kolem objektů v těchto vykopávkách</t>
  </si>
  <si>
    <t>103271597</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</si>
  <si>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</si>
  <si>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 xml:space="preserve">"zásyp zeminou" </t>
  </si>
  <si>
    <t>91,40*1,10*(2,150-0,20-0,60 ) + 12,80*1,00*(2,150-0,20-0,482)</t>
  </si>
  <si>
    <t>35</t>
  </si>
  <si>
    <t>M</t>
  </si>
  <si>
    <t>583312000</t>
  </si>
  <si>
    <t>štěrkopísek netříděný zásypový materiál</t>
  </si>
  <si>
    <t>676785769</t>
  </si>
  <si>
    <t>168,966*1,80</t>
  </si>
  <si>
    <t>36</t>
  </si>
  <si>
    <t>175151101</t>
  </si>
  <si>
    <t>Obsypání potrubí strojně sypaninou z vhodných hornin tř. 1 až 4 nebo materiálem připraveným podél výkopu ve vzdálenosti do 3 m od jeho kraje, pro jakoukoliv hloubku výkopu a míru zhutnění bez prohození sypaniny</t>
  </si>
  <si>
    <t>1230365219</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</si>
  <si>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</si>
  <si>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( 324,20-20,00-97,00 ) *1,10*0,45</t>
  </si>
  <si>
    <t>"přípojky v zeleni" ( 1,70+1,70+1,00+2,90+2,50+3,00 ) * 1,00 * 0,332</t>
  </si>
  <si>
    <t>"přípojky v komunikaci" ( 6,00+6,00 ) *1,00*0,332</t>
  </si>
  <si>
    <t xml:space="preserve">"odpočet potrubí LT DN150" - 3,14*0,080*0,080* (324,20-20,00-97,00) </t>
  </si>
  <si>
    <t>37</t>
  </si>
  <si>
    <t>583373030</t>
  </si>
  <si>
    <t>štěrkopísek frakce 0-8</t>
  </si>
  <si>
    <t>551817940</t>
  </si>
  <si>
    <t>106,634*1,80</t>
  </si>
  <si>
    <t>38</t>
  </si>
  <si>
    <t>181301103</t>
  </si>
  <si>
    <t>Rozprostření a urovnání ornice v rovině nebo ve svahu sklonu do 1:5 při souvislé ploše do 500 m2, tl. vrstvy přes 150 do 200 mm</t>
  </si>
  <si>
    <t>1197183797</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</si>
  <si>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</si>
  <si>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91,40*1,10 + 12,80*1,00</t>
  </si>
  <si>
    <t>39</t>
  </si>
  <si>
    <t>181451131</t>
  </si>
  <si>
    <t>Založení trávníku na půdě předem připravené plochy přes 1000 m2 výsevem včetně utažení parkového v rovině nebo na svahu do 1:5</t>
  </si>
  <si>
    <t>-1981659082</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</si>
  <si>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</si>
  <si>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40</t>
  </si>
  <si>
    <t>005724100</t>
  </si>
  <si>
    <t>osivo směs travní parková</t>
  </si>
  <si>
    <t>kg</t>
  </si>
  <si>
    <t>1468969011</t>
  </si>
  <si>
    <t>113,340</t>
  </si>
  <si>
    <t>113,34*0,03 'Přepočtené koeficientem množství</t>
  </si>
  <si>
    <t>41</t>
  </si>
  <si>
    <t>185804312</t>
  </si>
  <si>
    <t>Zalití rostlin vodou plochy záhonů jednotlivě přes 20 m2</t>
  </si>
  <si>
    <t>-339879562</t>
  </si>
  <si>
    <t>113,340/50</t>
  </si>
  <si>
    <t>Zakládání</t>
  </si>
  <si>
    <t>42</t>
  </si>
  <si>
    <t>215901101</t>
  </si>
  <si>
    <t>Zhutnění podloží pod násypy z rostlé horniny tř. 1 až 4 z hornin soudružných do 92 % PS a nesoudržných sypkých relativní ulehlosti I(d) do 0,8</t>
  </si>
  <si>
    <t>1357229908</t>
  </si>
  <si>
    <t xml:space="preserve">Poznámka k souboru cen:_x000D_
1. Cena je určena pro zhutnění ploch vodorovných nebo ve sklonu do 1 : 5, je-li předepsáno zhutnění do hloubky 0,7 m od pláně. 2. Cenu nelze použít pro zhutnění podloží z hornin konzistence kašovité až tekoucí. 3. Míru zhutnění podloží předepisuje projekt. 4. Množství jednotek se určí v m2 půdorysné plochy zhutněného podloží. </t>
  </si>
  <si>
    <t>3,90*3,90 "pod AŠ"</t>
  </si>
  <si>
    <t>( 324,20-20,00-97,00 ) *1,10</t>
  </si>
  <si>
    <t xml:space="preserve">"přípojky v zeleni" ( 1,70+1,70+1,00+2,90+2,50+3,00 ) * 1,00 </t>
  </si>
  <si>
    <t>"přípojky v komunikaci" ( 6,00+6,00 ) *1,00</t>
  </si>
  <si>
    <t>Vodorovné konstrukce</t>
  </si>
  <si>
    <t>43</t>
  </si>
  <si>
    <t>451572111</t>
  </si>
  <si>
    <t>Lože pod potrubí, stoky a drobné objekty v otevřeném výkopu z kameniva drobného těženého 0 až 4 mm</t>
  </si>
  <si>
    <t>1301544052</t>
  </si>
  <si>
    <t xml:space="preserve">Poznámka k souboru cen:_x000D_
1. Ceny -1111 a -1192 lze použít i pro zřízení sběrných vrstev nad drenážními trubkami. 2. V cenách -5111 a -1192 jsou započteny i náklady na prohození výkopku získaného při zemních pracích. </t>
  </si>
  <si>
    <t>( 324,20-20,00-97,00 ) *1,10*0,15</t>
  </si>
  <si>
    <t>"přípojky v zeleni" ( 1,70+1,70+1,00+2,90+2,50+3,00 ) * 1,00 *0,15</t>
  </si>
  <si>
    <t>"přípojky v komunikaci" ( 6,00+6,00 ) *1,00*0,15</t>
  </si>
  <si>
    <t>44</t>
  </si>
  <si>
    <t>451573111</t>
  </si>
  <si>
    <t>Lože pod potrubí, stoky a drobné objekty v otevřeném výkopu z písku a štěrkopísku do 63 mm</t>
  </si>
  <si>
    <t>2121089380</t>
  </si>
  <si>
    <t>"pod AŠ" 2,50*2,50*0,15</t>
  </si>
  <si>
    <t>45</t>
  </si>
  <si>
    <t>452311131</t>
  </si>
  <si>
    <t>Podkladní a zajišťovací konstrukce z betonu prostého v otevřeném výkopu desky pod potrubí, stoky a drobné objekty z betonu tř. C 12/15</t>
  </si>
  <si>
    <t>2118325452</t>
  </si>
  <si>
    <t xml:space="preserve">Poznámka k souboru cen:_x000D_
1. Ceny -1121 až -1181 a -1192 lze použít i pro ochrannou vrstvu pod železobetonové konstrukce. 2. Ceny -2121 až -2181 a -2192 jsou určeny pro jakékoliv úkosy sedel. </t>
  </si>
  <si>
    <t>"pod armaturní šachtu" 2,30*2,30*0,20</t>
  </si>
  <si>
    <t>46</t>
  </si>
  <si>
    <t>452313141</t>
  </si>
  <si>
    <t>Podkladní a zajišťovací konstrukce z betonu prostého v otevřeném výkopu bloky pro potrubí z betonu tř. C 16/20</t>
  </si>
  <si>
    <t>1721821130</t>
  </si>
  <si>
    <t>"bloky v AŠ"</t>
  </si>
  <si>
    <t>0,40*0,40*0,10 + 0,30*0,40*0,10</t>
  </si>
  <si>
    <t>"blok pro Šoupě" ( 0,40*0,35*0,115+0,575*0,50*0,32 ) * 2</t>
  </si>
  <si>
    <t>"blok pod tvarovky" 0,40*0,30*0,20 * 3</t>
  </si>
  <si>
    <t>47</t>
  </si>
  <si>
    <t>452351101</t>
  </si>
  <si>
    <t>Bednění podkladních a zajišťovacích konstrukcí v otevřeném výkopu desek nebo sedlových loží pod potrubí, stoky a drobné objekty</t>
  </si>
  <si>
    <t>-841692273</t>
  </si>
  <si>
    <t>"deska pod AŠ" 2,30*0,20*4</t>
  </si>
  <si>
    <t>48</t>
  </si>
  <si>
    <t>452353101</t>
  </si>
  <si>
    <t>Bednění podkladních a zajišťovacích konstrukcí v otevřeném výkopu bloků pro potrubí</t>
  </si>
  <si>
    <t>1287201892</t>
  </si>
  <si>
    <t>"bloky v AŠ" 0,40*0,10*4 + 0,40*0,10*2+0,30*0,10*2</t>
  </si>
  <si>
    <t>(0,35*0,115*2+0,40*0,115*2 ) * 2 + ( 0,575*0,32*2+0,50*0,32*2 ) * 2</t>
  </si>
  <si>
    <t>0,40*0,20*2+0,30*0,20*2</t>
  </si>
  <si>
    <t>49</t>
  </si>
  <si>
    <t>452386111</t>
  </si>
  <si>
    <t>Podkladní a vyrovnávací konstrukce z betonu vyrovnávací prstence z prostého betonu tř. C 25/30 pod poklopy a mříže, výšky do 100 mm</t>
  </si>
  <si>
    <t>1321202345</t>
  </si>
  <si>
    <t xml:space="preserve">Poznámka k souboru cen:_x000D_
1. V cenách jsou započteny i náklady na bednění, odbednění a na nátěr bednění proti přilnavosti betonu. 2. Množství podkladní konstrukce z pražců se určuje v m součtem jednotlivých délek pražců. 3. Pro výpočet přesunu hmot se celková hmotnost položky sníží o hmotnost betonu, pokud je beton dodáván přímo na místo zabudování nebo do prostoru technologické manipulace. </t>
  </si>
  <si>
    <t>Trubní vedení</t>
  </si>
  <si>
    <t>50</t>
  </si>
  <si>
    <t>851311131</t>
  </si>
  <si>
    <t>Montáž potrubí z trub litinových tlakových hrdlových v otevřeném výkopu s integrovaným těsněním DN 150</t>
  </si>
  <si>
    <t>513830361</t>
  </si>
  <si>
    <t xml:space="preserve">Poznámka k souboru cen:_x000D_
1. V cenách souboru cen nejsou započteny náklady na: a) dodání potrubí; toto se oceňuje ve specifikaci, b) montáž tvarovek, c) podkladní konstrukci ze štěrkopísku - podkladní vrstva ze štěrkopísku se oceňue cenou 564 28-1111 Podklad ze štěrkopísku, d) zásyp potrubí, který se oceňuje cenami souboru 174 . 0-11 Zásyp sypaninou z jakékoliv horniny, katalogu 800-1 Zemní práce části A 01. 2. Ceny montáže potrubí -1131 jsou určeny pro systémy těsněné elastickými kroužky a -1211 těsnícími kroužky a zámkovým spojem. Tyto se také oceňují ve specifikaci, nejsou-li zahrnuty již v ceně dodávky trub. </t>
  </si>
  <si>
    <t>324,20-97,00-20,00 "odpočet přeložek - hradí Město Děčín"</t>
  </si>
  <si>
    <t>51</t>
  </si>
  <si>
    <t>552540830</t>
  </si>
  <si>
    <t>trouba vodovodní litinová hrdlová hrdlová zinko-aluminiový povlak K9, 6 m DN 150</t>
  </si>
  <si>
    <t>1963464887</t>
  </si>
  <si>
    <t>207,20*1,010</t>
  </si>
  <si>
    <t>52</t>
  </si>
  <si>
    <t>857242122</t>
  </si>
  <si>
    <t>Montáž litinových tvarovek na potrubí litinovém tlakovém jednoosých na potrubí z trub přírubových v otevřeném výkopu, kanálu nebo v šachtě DN 80</t>
  </si>
  <si>
    <t>303959087</t>
  </si>
  <si>
    <t xml:space="preserve">Poznámka k souboru cen:_x000D_
1. V cenách souboru cen nejsou započteny náklady na: a) dodání tvarovek; tyto se oceňují ve specifikaci, b) podkladní konstrukci ze štěrkopísku - podkladní vrstva ze štěrkopísku se oceňuje cenou 564 28-111 Podklad ze štěrkopísku. 2. V cenách 857 ..-1141, -1151, -3141 a -3151 nejsou započteny náklady nadodání těsnících nebo zámkových kroužků; tyto se oceňují ve specifikaci. </t>
  </si>
  <si>
    <t>"příruba  50/63" 1,00</t>
  </si>
  <si>
    <t>"příruba 40/40" 1,00</t>
  </si>
  <si>
    <t>"FFK DN80/90°" 2,00</t>
  </si>
  <si>
    <t>"FF kus DN80/1000" 2,00</t>
  </si>
  <si>
    <t>"koleno patní" 1,00</t>
  </si>
  <si>
    <t>"synoflex" 1,00</t>
  </si>
  <si>
    <t>53</t>
  </si>
  <si>
    <t>505008020016</t>
  </si>
  <si>
    <t>KOLENO PATNÍ PŘÍRUBOVÉ DLOUHÉ 80</t>
  </si>
  <si>
    <t>KS</t>
  </si>
  <si>
    <t>737192876</t>
  </si>
  <si>
    <t>54</t>
  </si>
  <si>
    <t>850008000016</t>
  </si>
  <si>
    <t>TVAROVKA FF KUS 80/1000</t>
  </si>
  <si>
    <t>-1587870286</t>
  </si>
  <si>
    <t>55</t>
  </si>
  <si>
    <t>799408000016</t>
  </si>
  <si>
    <t>SYNOFLEX - S PŘÍRUBOU 80 (85-105)</t>
  </si>
  <si>
    <t>-497007346</t>
  </si>
  <si>
    <t>56</t>
  </si>
  <si>
    <t>853008000016</t>
  </si>
  <si>
    <t>VODA+KANAL Přírubové tvarovky - ostatní TVAROVKA OBLOUK 90° DN 80</t>
  </si>
  <si>
    <t>-1452987699</t>
  </si>
  <si>
    <t>57</t>
  </si>
  <si>
    <t>040005006316</t>
  </si>
  <si>
    <t>VODA+KANAL Příruby PŘÍRUBA S2000 DN 50/63</t>
  </si>
  <si>
    <t>1543687781</t>
  </si>
  <si>
    <t>58</t>
  </si>
  <si>
    <t>9.5.2.4040</t>
  </si>
  <si>
    <t>Uni plus příruba DN 40/40 pro PE, PVC, jištěná</t>
  </si>
  <si>
    <t>ks</t>
  </si>
  <si>
    <t>589563699</t>
  </si>
  <si>
    <t>59</t>
  </si>
  <si>
    <t>857311131</t>
  </si>
  <si>
    <t>Montáž litinových tvarovek na potrubí litinovém tlakovém jednoosých na potrubí z trub hrdlových v otevřeném výkopu, kanálu nebo v šachtě s integrovaným těsněním DN 150</t>
  </si>
  <si>
    <t>-1429336672</t>
  </si>
  <si>
    <t>2,00</t>
  </si>
  <si>
    <t>60</t>
  </si>
  <si>
    <t>552539070</t>
  </si>
  <si>
    <t>koleno hrdlové z tvárné litiny,práškový epoxid, tl.250µm MMK-kus DN 150- 11,25°</t>
  </si>
  <si>
    <t>1308363278</t>
  </si>
  <si>
    <t>61</t>
  </si>
  <si>
    <t>857312122</t>
  </si>
  <si>
    <t>Montáž litinových tvarovek na potrubí litinovém tlakovém jednoosých na potrubí z trub přírubových v otevřeném výkopu, kanálu nebo v šachtě DN 150</t>
  </si>
  <si>
    <t>1294524226</t>
  </si>
  <si>
    <t>"EU kus" 3,00</t>
  </si>
  <si>
    <t>"FF kus dl.1000 mm" 1,00</t>
  </si>
  <si>
    <t>"FFR kus" 2,00</t>
  </si>
  <si>
    <t>"FFK 90°" 1,00</t>
  </si>
  <si>
    <t>"FF kus dl.400 mm" 1,00</t>
  </si>
  <si>
    <t>"FFK 22°" 1,00</t>
  </si>
  <si>
    <t>62</t>
  </si>
  <si>
    <t>853015000016</t>
  </si>
  <si>
    <t>VODA+KANAL Přírubové tvarovky - ostatní TVAROVKA OBLOUK 90° DN 150</t>
  </si>
  <si>
    <t>-1664880392</t>
  </si>
  <si>
    <t>63</t>
  </si>
  <si>
    <t>854215000016</t>
  </si>
  <si>
    <t>TVAROVKA OBLOUK 22° 150</t>
  </si>
  <si>
    <t>-2011742067</t>
  </si>
  <si>
    <t>64</t>
  </si>
  <si>
    <t>850015040016</t>
  </si>
  <si>
    <t>VODA+KANAL Přírubové tvarovky - ostatní TVAROVKA FF KUS DN 150/400</t>
  </si>
  <si>
    <t>810829153</t>
  </si>
  <si>
    <t>65</t>
  </si>
  <si>
    <t>850015000016</t>
  </si>
  <si>
    <t>VODA+KANAL Přírubové tvarovky - ostatní TVAROVKA FF KUS DN 150/1000</t>
  </si>
  <si>
    <t>-1326624535</t>
  </si>
  <si>
    <t>66</t>
  </si>
  <si>
    <t>855015008016</t>
  </si>
  <si>
    <t>VODA+KANAL Přírubové tvarovky - ostatní TVAROVKA REDUKČNÍ FFR DN 150-80</t>
  </si>
  <si>
    <t>-827380449</t>
  </si>
  <si>
    <t>67</t>
  </si>
  <si>
    <t>552538950</t>
  </si>
  <si>
    <t>tvarovka přírubová s hrdlem z tvárné litiny,práškový epoxid, tl.250µm EU-kus DN150 L135 mm</t>
  </si>
  <si>
    <t>1466076984</t>
  </si>
  <si>
    <t>68</t>
  </si>
  <si>
    <t>857313131</t>
  </si>
  <si>
    <t>Montáž litinových tvarovek na potrubí litinovém tlakovém odbočných na potrubí z trub hrdlových v otevřeném výkopu, kanálu nebo v šachtě s integrovaným těsněním DN 150</t>
  </si>
  <si>
    <t>-234636909</t>
  </si>
  <si>
    <t>"MMA 150/50" 1,00</t>
  </si>
  <si>
    <t>"MMA 150/40" 1,00</t>
  </si>
  <si>
    <t>"MMA 150/80" 1,00</t>
  </si>
  <si>
    <t>69</t>
  </si>
  <si>
    <t>552537540</t>
  </si>
  <si>
    <t>tvarovka hrdlová s přírubovou odbočkou z tvárné litiny,práškový epoxid, tl.250µm MMA-kus DN 150/40 mm</t>
  </si>
  <si>
    <t>67736352</t>
  </si>
  <si>
    <t>70</t>
  </si>
  <si>
    <t>552537550</t>
  </si>
  <si>
    <t>tvarovka hrdlová s přírubovou odbočkou z tvárné litiny,práškový epoxid, tl.250µm MMA-kus DN 150/50 mm</t>
  </si>
  <si>
    <t>-889348339</t>
  </si>
  <si>
    <t>71</t>
  </si>
  <si>
    <t>552537560</t>
  </si>
  <si>
    <t>tvarovka hrdlová s přírubovou odbočkou z tvárné litiny,práškový epoxid, tl.250µm MMA-kus DN 150/80 mm</t>
  </si>
  <si>
    <t>-1286440335</t>
  </si>
  <si>
    <t>72</t>
  </si>
  <si>
    <t>857314122</t>
  </si>
  <si>
    <t>Montáž litinových tvarovek na potrubí litinovém tlakovém odbočných na potrubí z trub přírubových v otevřeném výkopu, kanálu nebo v šachtě DN 150</t>
  </si>
  <si>
    <t>-1161809556</t>
  </si>
  <si>
    <t>"T kus 150/150" 1,00</t>
  </si>
  <si>
    <t>73</t>
  </si>
  <si>
    <t>851015015016</t>
  </si>
  <si>
    <t>VODA+KANAL Přírubové tvarovky - ostatní TVAROVKA T KUS DN 150-150</t>
  </si>
  <si>
    <t>1933911279</t>
  </si>
  <si>
    <t>74</t>
  </si>
  <si>
    <t>871161211</t>
  </si>
  <si>
    <t>Montáž vodovodního potrubí z plastů v otevřeném výkopu z polyetylenu PE 100 svařovaných elektrotvarovkou SDR 11/PN16 D 32 x 3,0 mm</t>
  </si>
  <si>
    <t>733222981</t>
  </si>
  <si>
    <t xml:space="preserve">Poznámka k souboru cen:_x000D_
1. V cenách potrubí nejsou započteny náklady na: a) dodání potrubí; potrubí se oceňuje ve specifikaci; ztratné lze dohodnout u trub polyetylénových ve výši 1,5 %; u trub z tvrdého PVC ve výši 3 %, b) dodání tvarovek; tvarovky se oceňují ve specifikaci. 2. Ceny -2111 jsou určeny i pro plošné kolektory primárních okruhů tepelných čerpadel. </t>
  </si>
  <si>
    <t>12,00+12,80</t>
  </si>
  <si>
    <t>75</t>
  </si>
  <si>
    <t>101330</t>
  </si>
  <si>
    <t>egeplast 9010 - pitná voda - roura PE100 RC+ d32x3,0mm SDR11/PN16, návin 100m</t>
  </si>
  <si>
    <t>-2110282949</t>
  </si>
  <si>
    <t>24,80*1,015</t>
  </si>
  <si>
    <t>76</t>
  </si>
  <si>
    <t>891163111</t>
  </si>
  <si>
    <t>Montáž vodovodních armatur na potrubí ventilů hlavních pro přípojky DN 25</t>
  </si>
  <si>
    <t>-642742368</t>
  </si>
  <si>
    <t xml:space="preserve">Poznámka k souboru cen:_x000D_
1. V cenách jsou započteny i náklady: a) u šoupátek ceny -1112 na vytvoření otvorů ve stropech šachet pro prostup zemních souprav šoupátek, b) u hlavních ventilů ceny -3111 na osazení zemních souprav, c) u navrtávacích pasů ceny -9111 na výkop montážních jamek, opravu izolace ocelových trubek a na osazení zemních souprav. 2. V cenách nejsou započteny náklady na: a) dodání vodoměrů, šoupátek, uzavíracích klapek, ventilů, montážních vložek, kompenzátorů, koncových nebo zpětných klapek, hydrantů, zemních souprav, šoupátkových koleček, šoupátkových a hydrantových klíčů, navrtávacích pasů, tvarovek a kompenzačních nástavců; tyto armatury se oceňují ve specifikaci, b)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ceníku, c) obsyp odvodňovacího zařízení hydrantů ze štěrku nebo štěrkopísku; obsyp se oceňuje příslušnými cenami souboru cen 451 5 . - . 1 Lože pod potrubí, stoky a drobné objekty části A 01 tohoto katalogu, d) osazení hydrantových, šoupátkových a ventilových poklopů; osazení poklopů se oceňuje příslušnými cenami souboru cen 899 40-11 Osazení poklopů litinových části A 01 tohoto katalogu. 3. V cenách 891 52-4121 a -5211 nejsou započteny náklady na dodání těsnících pryžových kroužků. Tyto se oceňují ve specifikaci, nejsou-li zahrnuty v ceně trub. 4. V cenách 891 ..-5313 nejsou započteny náklady na dodání potrubní spojky. Tyto jsou zahrnuty v ceně trub. </t>
  </si>
  <si>
    <t>77</t>
  </si>
  <si>
    <t>250000100016</t>
  </si>
  <si>
    <t>VODA Šoupátka domovních přípojek ŠOUPÁTKO DOMOVNÍ PŘÍPOJKY VNI-VNI DN 1''-1''</t>
  </si>
  <si>
    <t>-188613034</t>
  </si>
  <si>
    <t>78</t>
  </si>
  <si>
    <t>960113018004</t>
  </si>
  <si>
    <t>VO+KA+PL Zemní soupravy domovních přípojek "SOUPRAVA ZEMNÍ TELESKOPICKÁ DOM. ŠOUPÁTKA-1,3-1,8 DN 3/4""-2"" (1,3-1,8m)"</t>
  </si>
  <si>
    <t>348381048</t>
  </si>
  <si>
    <t>79</t>
  </si>
  <si>
    <t>630003203216</t>
  </si>
  <si>
    <t>VODA+KANAL Trubní fitinky - ISO, ZAK, FIT TVAROVKA ISO SPOJKA DN 32-32</t>
  </si>
  <si>
    <t>-1109574755</t>
  </si>
  <si>
    <t>80</t>
  </si>
  <si>
    <t>622003200116</t>
  </si>
  <si>
    <t>VODA Trubní fitinky - ISO, ZAK, FIT TVAROVKA ISO VNITŘNÍ ZÁVIT DN 32-1''</t>
  </si>
  <si>
    <t>505109874</t>
  </si>
  <si>
    <t>81</t>
  </si>
  <si>
    <t>891211112</t>
  </si>
  <si>
    <t>Montáž vodovodních armatur na potrubí šoupátek nebo klapek uzavíracích v otevřeném výkopu nebo v šachtách s osazením zemní soupravy (bez poklopů) DN 50</t>
  </si>
  <si>
    <t>761348683</t>
  </si>
  <si>
    <t>82</t>
  </si>
  <si>
    <t>400205000016</t>
  </si>
  <si>
    <t>VODA Šoupata ŠOUPĚ E2 PŘÍRUBOVÉ KRÁTKÉ DN 50</t>
  </si>
  <si>
    <t>-203561660</t>
  </si>
  <si>
    <t>83</t>
  </si>
  <si>
    <t>891241112</t>
  </si>
  <si>
    <t>Montáž vodovodních armatur na potrubí šoupátek nebo klapek uzavíracích v otevřeném výkopu nebo v šachtách s osazením zemní soupravy (bez poklopů) DN 80</t>
  </si>
  <si>
    <t>-829644802</t>
  </si>
  <si>
    <t>84</t>
  </si>
  <si>
    <t>400208000016</t>
  </si>
  <si>
    <t>ŠOUPĚ E2 PŘÍRUBOVÉ KRÁTKÉ 80</t>
  </si>
  <si>
    <t>905735366</t>
  </si>
  <si>
    <t>85</t>
  </si>
  <si>
    <t>950205010003</t>
  </si>
  <si>
    <t>VODA+PLYN Zemní soupravy - DN 50-600 SOUPRAVA ZEMNÍ TELESKOPICKÁ E2-1,3 -1,8 DN 50-100 (1,3-1,8m)</t>
  </si>
  <si>
    <t>931686390</t>
  </si>
  <si>
    <t>86</t>
  </si>
  <si>
    <t>891243431</t>
  </si>
  <si>
    <t>Montáž vodovodních armatur na potrubí ventilů regulačních plovákových v objektech DN 80</t>
  </si>
  <si>
    <t>-1261345954</t>
  </si>
  <si>
    <t>87</t>
  </si>
  <si>
    <t>150008000016</t>
  </si>
  <si>
    <t>VODA Hawido HAWIDO REGULACE TLAKU DN 80</t>
  </si>
  <si>
    <t>1840890639</t>
  </si>
  <si>
    <t>88</t>
  </si>
  <si>
    <t>891245329.R</t>
  </si>
  <si>
    <t>Montáž vodovodních armatur na potrubí lapač nečistot DN 80</t>
  </si>
  <si>
    <t>-889594507</t>
  </si>
  <si>
    <t>89</t>
  </si>
  <si>
    <t>991108000016</t>
  </si>
  <si>
    <t>VODA Různé LAPAČ NEČISTOT DN 80</t>
  </si>
  <si>
    <t>-1557886601</t>
  </si>
  <si>
    <t>90</t>
  </si>
  <si>
    <t>891247111</t>
  </si>
  <si>
    <t>Montáž vodovodních armatur na potrubí hydrantů podzemních (bez osazení poklopů) DN 80</t>
  </si>
  <si>
    <t>1634790002</t>
  </si>
  <si>
    <t>91</t>
  </si>
  <si>
    <t>K24408015016</t>
  </si>
  <si>
    <t>HYDRANT PODZEMNÍ MONOBLOK MB1 80/1,5 m</t>
  </si>
  <si>
    <t>-964300839</t>
  </si>
  <si>
    <t>92</t>
  </si>
  <si>
    <t>891311112</t>
  </si>
  <si>
    <t>Montáž vodovodních armatur na potrubí šoupátek nebo klapek uzavíracích v otevřeném výkopu nebo v šachtách s osazením zemní soupravy (bez poklopů) DN 150</t>
  </si>
  <si>
    <t>-1214942643</t>
  </si>
  <si>
    <t>93</t>
  </si>
  <si>
    <t>891311222</t>
  </si>
  <si>
    <t>Montáž vodovodních armatur na potrubí šoupátek nebo klapek uzavíracích v šachtách s ručním kolečkem DN 150</t>
  </si>
  <si>
    <t>-1748113257</t>
  </si>
  <si>
    <t>94</t>
  </si>
  <si>
    <t>400215000016</t>
  </si>
  <si>
    <t>VODA Šoupata ŠOUPĚ E2 PŘÍRUBOVÉ KRÁTKÉ DN 150</t>
  </si>
  <si>
    <t>-1678869676</t>
  </si>
  <si>
    <t>95</t>
  </si>
  <si>
    <t>780012500000</t>
  </si>
  <si>
    <t>VO+KA+PL Příslušenství KOLO RUČNÍ HAWLE DN 125-150</t>
  </si>
  <si>
    <t>2009284086</t>
  </si>
  <si>
    <t>96</t>
  </si>
  <si>
    <t>950212515003</t>
  </si>
  <si>
    <t>VODA+PLYN Zemní soupravy - DN 50-600 SOUPRAVA ZEMNÍ TELESKOPICKÁ E2-1,3 -1,8 DN 125-150 (1,3-1,8m)</t>
  </si>
  <si>
    <t>-576293872</t>
  </si>
  <si>
    <t>97</t>
  </si>
  <si>
    <t>891319111</t>
  </si>
  <si>
    <t>Montáž vodovodních armatur na potrubí navrtávacích pasů s ventilem Jt 1 MPa, na potrubí z trub litinových, ocelových nebo plastických hmot DN 150</t>
  </si>
  <si>
    <t>-899872303</t>
  </si>
  <si>
    <t>98</t>
  </si>
  <si>
    <t>335015000116</t>
  </si>
  <si>
    <t>VODA Navrtávací pasy PAS NAVRTÁVACÍ HACOM DN 150-1''</t>
  </si>
  <si>
    <t>-1468918396</t>
  </si>
  <si>
    <t>99</t>
  </si>
  <si>
    <t>892351111</t>
  </si>
  <si>
    <t>Tlakové zkoušky vodou na potrubí DN 150 nebo 200</t>
  </si>
  <si>
    <t>887727839</t>
  </si>
  <si>
    <t xml:space="preserve">Poznámka k souboru cen:_x000D_
1. Ceny -2111 jsou určeny pro zabezpečení jednoho konce zkoušeného úseku jakéhokoliv druhu potrubí. 2. V cenách jsou započteny náklady: a) u cen -1111 - na přísun, montáž, demontáž a odsun zkoušecího čerpadla, napuštění tlakovou vodou a dodání vody pro tlakovou zkoušku,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 </t>
  </si>
  <si>
    <t>324,20-97,00-20,00</t>
  </si>
  <si>
    <t>100</t>
  </si>
  <si>
    <t>892372111</t>
  </si>
  <si>
    <t>Tlakové zkoušky vodou zabezpečení konců potrubí při tlakových zkouškách DN do 300</t>
  </si>
  <si>
    <t>-1733775829</t>
  </si>
  <si>
    <t>101</t>
  </si>
  <si>
    <t>894302161</t>
  </si>
  <si>
    <t>Ostatní konstrukce na trubním vedení ze železového betonu stěny šachet tloušťky přes 200 mm ze železového betonu bez zvýšených nároků na prostředí tř. C 25/30</t>
  </si>
  <si>
    <t>951199602</t>
  </si>
  <si>
    <t xml:space="preserve">Poznámka k souboru cen:_x000D_
1. Ceny stropů jsou určeny pro jakékoliv tloušťky a plochy stropů. </t>
  </si>
  <si>
    <t>"AŠ" ( 1,90*1,40*2+1,50*1,40*2 ) * 0,20</t>
  </si>
  <si>
    <t>102</t>
  </si>
  <si>
    <t>894302193</t>
  </si>
  <si>
    <t>Ostatní konstrukce na trubním vedení ze železového betonu stěny šachet tloušťky přes 200 mm Příplatek k ceně za tloušťku stěny do 200 mm</t>
  </si>
  <si>
    <t>-885242837</t>
  </si>
  <si>
    <t>103</t>
  </si>
  <si>
    <t>894302261</t>
  </si>
  <si>
    <t>Ostatní konstrukce na trubním vedení ze železového betonu strop šachet vodovodních nebo kanalizačních ze železového betonu bez zvýšených nároků na prostředí tř. C 25/30</t>
  </si>
  <si>
    <t>33747995</t>
  </si>
  <si>
    <t xml:space="preserve">1,90*1,90*0,20*2 </t>
  </si>
  <si>
    <t>"odpočet poklopu" - 3,14*0,30*0,30</t>
  </si>
  <si>
    <t>104</t>
  </si>
  <si>
    <t>894502101</t>
  </si>
  <si>
    <t>Bednění konstrukcí na trubním vedení stěn šachet pravoúhlých nebo čtyř a vícehranných jednostranné</t>
  </si>
  <si>
    <t>-1978994664</t>
  </si>
  <si>
    <t>1,90*1,60*4 + 1,90*1,40*4</t>
  </si>
  <si>
    <t>105</t>
  </si>
  <si>
    <t>894503111</t>
  </si>
  <si>
    <t>Bednění konstrukcí na trubním vedení deskových stropů šachet jakýchkoliv rozměrů</t>
  </si>
  <si>
    <t>-1455942892</t>
  </si>
  <si>
    <t>1,90*0,20*4 + 3,14*0,60*0,20</t>
  </si>
  <si>
    <t>106</t>
  </si>
  <si>
    <t>894608112</t>
  </si>
  <si>
    <t>Výztuž šachet z betonářské oceli 10 505 (R) nebo BSt 500</t>
  </si>
  <si>
    <t>1346574606</t>
  </si>
  <si>
    <t>(1,904+1,161 ) *0,140 * 1,05  "předpoklad 140 kg/m3"</t>
  </si>
  <si>
    <t>107</t>
  </si>
  <si>
    <t>899104112</t>
  </si>
  <si>
    <t>Osazení poklopů litinových a ocelových včetně rámů pro třídu zatížení D400, E600</t>
  </si>
  <si>
    <t>-1757516718</t>
  </si>
  <si>
    <t xml:space="preserve">Poznámka k souboru cen:_x000D_
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 </t>
  </si>
  <si>
    <t>108</t>
  </si>
  <si>
    <t>552410300</t>
  </si>
  <si>
    <t>poklop šachtový třída D 400, kruhový bez ventilace</t>
  </si>
  <si>
    <t>1745907970</t>
  </si>
  <si>
    <t>109</t>
  </si>
  <si>
    <t>899401112</t>
  </si>
  <si>
    <t>Osazení poklopů litinových šoupátkových</t>
  </si>
  <si>
    <t>1040599484</t>
  </si>
  <si>
    <t xml:space="preserve">Poznámka k souboru cen:_x000D_
1. V cenách osazení poklopů jsou započteny i náklady na jejich podezdění. 2. V cenách nejsou započteny náklady na dodání poklopů; tyto se oceňují ve specifikaci. Ztratné se nestanoví. </t>
  </si>
  <si>
    <t>3,00</t>
  </si>
  <si>
    <t>8,00</t>
  </si>
  <si>
    <t>110</t>
  </si>
  <si>
    <t>1650KASI0000</t>
  </si>
  <si>
    <t xml:space="preserve">VODA Poklopy POKLOP ULIČNÍ SAMONIVELAČNÍ PŘÍPOJKOVÝ </t>
  </si>
  <si>
    <t>-605919543</t>
  </si>
  <si>
    <t>111</t>
  </si>
  <si>
    <t>1750KASI0000</t>
  </si>
  <si>
    <t xml:space="preserve">VODA Poklopy POKLOP ULIČNÍ SAMONIVELAČNÍ ŠOUPÁTKOVÝ (Z.S. TELE) </t>
  </si>
  <si>
    <t>833465067</t>
  </si>
  <si>
    <t>112</t>
  </si>
  <si>
    <t>348100000000</t>
  </si>
  <si>
    <t>VO+KA+PL Příslušenství PODKLAD. DESKA  UNI DN UNI</t>
  </si>
  <si>
    <t>1782533753</t>
  </si>
  <si>
    <t>113</t>
  </si>
  <si>
    <t>899401113</t>
  </si>
  <si>
    <t>Osazení poklopů litinových hydrantových</t>
  </si>
  <si>
    <t>-464509545</t>
  </si>
  <si>
    <t>114</t>
  </si>
  <si>
    <t>195000000002</t>
  </si>
  <si>
    <t>HYDRANTOVÝ POKLOP 21 kg / HAWLE - HYDRANT</t>
  </si>
  <si>
    <t>2040369717</t>
  </si>
  <si>
    <t>115</t>
  </si>
  <si>
    <t>348200000000</t>
  </si>
  <si>
    <t>PODKLAD. DESKA  POD HYDRANT.POKLOP</t>
  </si>
  <si>
    <t>1827210608</t>
  </si>
  <si>
    <t>116</t>
  </si>
  <si>
    <t>999900000000</t>
  </si>
  <si>
    <t>DRENÁŽNÍ OBAL K HYDRANTŮM</t>
  </si>
  <si>
    <t>2114411720</t>
  </si>
  <si>
    <t>117</t>
  </si>
  <si>
    <t>899501221</t>
  </si>
  <si>
    <t>Stupadla do šachet a drobných objektů ocelová s PE povlakem vidlicová pro přímé zabudování do hmoždinek</t>
  </si>
  <si>
    <t>599440556</t>
  </si>
  <si>
    <t xml:space="preserve">Poznámka k souboru cen:_x000D_
1. Ceny jsou určeny pro osazení a dodání stupadel do netypových drobných objektů (oceňovaných cenami této části). </t>
  </si>
  <si>
    <t>118</t>
  </si>
  <si>
    <t>899-001R</t>
  </si>
  <si>
    <t>Vodotěsné dotěsnění prostupů potrubí v AŠ - dle vč. D.18, vč. materiálu</t>
  </si>
  <si>
    <t>kpl</t>
  </si>
  <si>
    <t>242719781</t>
  </si>
  <si>
    <t>119</t>
  </si>
  <si>
    <t>899712111</t>
  </si>
  <si>
    <t>Orientační tabulky na vodovodních a kanalizačních řadech na zdivu</t>
  </si>
  <si>
    <t>-132166136</t>
  </si>
  <si>
    <t xml:space="preserve">Poznámka k souboru cen:_x000D_
1. V cenách jsou započteny náklady na dodání a připevnění tabulky. 2. V ceně -3111 jsou započteny i náklady na osazení sloupků. 3. V ceně -3111 nejsou započteny náklady na zemní práce a na dodání sloupků (betonových nebo ocelových s betonovými patkami); sloupky se oceňují ve specifikaci. </t>
  </si>
  <si>
    <t>120</t>
  </si>
  <si>
    <t>899721111</t>
  </si>
  <si>
    <t>Signalizační vodič na potrubí PVC DN do 150 mm</t>
  </si>
  <si>
    <t>833851418</t>
  </si>
  <si>
    <t>121</t>
  </si>
  <si>
    <t>899722112</t>
  </si>
  <si>
    <t>Krytí potrubí z plastů výstražnou fólií z PVC šířky 25 cm</t>
  </si>
  <si>
    <t>457209074</t>
  </si>
  <si>
    <t>122</t>
  </si>
  <si>
    <t>883001607000</t>
  </si>
  <si>
    <t>ŠROUB S MATICÍ NEREZ A2 M16/70</t>
  </si>
  <si>
    <t>-413562440</t>
  </si>
  <si>
    <t>4*3 "pro DN 50"</t>
  </si>
  <si>
    <t>123</t>
  </si>
  <si>
    <t>883001608000</t>
  </si>
  <si>
    <t>ŠROUB S MATICÍ NEREZ A2 M16/80</t>
  </si>
  <si>
    <t>657608653</t>
  </si>
  <si>
    <t>8,00*10 "pro DN 80"</t>
  </si>
  <si>
    <t>124</t>
  </si>
  <si>
    <t>883002008000</t>
  </si>
  <si>
    <t>ŠROUB S MATICÍ NEREZ A2 M20/80</t>
  </si>
  <si>
    <t>2057804312</t>
  </si>
  <si>
    <t>8*10 "pro DN 150"</t>
  </si>
  <si>
    <t>8 - 1</t>
  </si>
  <si>
    <t>Provizorní vodovod</t>
  </si>
  <si>
    <t>125</t>
  </si>
  <si>
    <t>857312922</t>
  </si>
  <si>
    <t>Výměna litinových tvarovek na potrubí litinovém tlakovém jednoosých na potrubí z trub přírubových v otevřeném výkopu, kanálu nebo v šachtě DN 150</t>
  </si>
  <si>
    <t>400378275</t>
  </si>
  <si>
    <t xml:space="preserve">Poznámka k souboru cen:_x000D_
1. Ceny jsou určeny pouze pro případy havárií nebo běžných oprav venkovních vodovodů. 2. Ceny nelze použít při zřízení nových venkovních vodovodů. 3. V cenách 857 ..-.9.1 Výměna litinových tvarovek na potrubí litinovém tlakovém jsou zahrnuty náklady na demontáž stávajících a montáž nových tvarovek. 4. V cenách -2922 a -4922 jsou započteny náklady na na dodání těsnících pryžových kroužků. 5. V cenách souboru cen nejsou započteny náklady na: a) dodání tvarovek; tyto se oceňují ve specifikaci, b) podkladní konstrukci ze štěrkopísku - podkladní vrstva ze štěrkopísku se oceňuje cenou 564 28-111 Podklad ze štěrkopísku. </t>
  </si>
  <si>
    <t>126</t>
  </si>
  <si>
    <t>797415010016</t>
  </si>
  <si>
    <t>VODA+KANAL Waga SYNOFLEX - SPOJKA REDUKOVANÁ DN 150/100 (155-192/104-132)</t>
  </si>
  <si>
    <t>-125623798</t>
  </si>
  <si>
    <t>127</t>
  </si>
  <si>
    <t>799410015016</t>
  </si>
  <si>
    <t>VODA+KANAL Waga SYNOFLEX - S PŘÍRUBOU REDUKOVANÝ DN 150/100 (100/131-160)</t>
  </si>
  <si>
    <t>13134484</t>
  </si>
  <si>
    <t>6,00</t>
  </si>
  <si>
    <t>128</t>
  </si>
  <si>
    <t>871251151.R</t>
  </si>
  <si>
    <t>Montáž a demontáž vodovodního potrubí z plastů v otevřeném výkopu z polyetylenu PE 100 svařovaných na tupo SDR 17/PN10 D 110 x 6,6 mm</t>
  </si>
  <si>
    <t>-97572787</t>
  </si>
  <si>
    <t>210,00</t>
  </si>
  <si>
    <t>129</t>
  </si>
  <si>
    <t>286131300</t>
  </si>
  <si>
    <t>potrubí vodovodní PE100 PN10 SDR17 6 m, 12 m, 100 m, 110 x 6,6 mm</t>
  </si>
  <si>
    <t>1552037567</t>
  </si>
  <si>
    <t>130</t>
  </si>
  <si>
    <t>871161141.R</t>
  </si>
  <si>
    <t>Montáž a demontáž vodovodního potrubí z plastů v otevřeném výkopu z polyetylenu PE 100 svařovaných na tupo SDR 11/PN16 D 32 x 3,0 mm</t>
  </si>
  <si>
    <t>-2003418477</t>
  </si>
  <si>
    <t>30,00</t>
  </si>
  <si>
    <t>131</t>
  </si>
  <si>
    <t>286131100</t>
  </si>
  <si>
    <t>potrubí vodovodní PE100 PN16 SDR11 6 m, 100 m, 32 x 3,0 mm</t>
  </si>
  <si>
    <t>-427725241</t>
  </si>
  <si>
    <t>132</t>
  </si>
  <si>
    <t>877261926</t>
  </si>
  <si>
    <t>Výměna tvarovek na vodovodním plastovém potrubí z polyetylenu PE 100 elektrotvarovek SDR 11/PN16 T-kusů navrtávacích s ventilem a 360 st. otočnou odbočkou d 110/32</t>
  </si>
  <si>
    <t>1694520860</t>
  </si>
  <si>
    <t xml:space="preserve">Poznámka k souboru cen:_x000D_
1. Ceny jsou určeny pouze pro případy havárií nebo běžných oprav venkovních vodovodů. 2. Ceny nelze používat při zřízení nových venkovních vodovodů. 3. V cenách 877 ..-19.. Výměna tvarovek na vodovodním plastovém potrubí jsou zahrnuty náklady na demontáž stávajících a montáž nových tvarovek. 4. V cenách výměny tvarovek nejsou započteny náklady na dodání tvarovek. Tyto náklady se oceňují ve specifikaci. </t>
  </si>
  <si>
    <t>133</t>
  </si>
  <si>
    <t>286140500</t>
  </si>
  <si>
    <t>tvarovka T-kus navrtávací s ventilem, s odbočkou 360°, 110-32</t>
  </si>
  <si>
    <t>1879001736</t>
  </si>
  <si>
    <t>134</t>
  </si>
  <si>
    <t>780000100000</t>
  </si>
  <si>
    <t>VO+KA+PL Příslušenství KOLO RUČNÍ  DN 1''</t>
  </si>
  <si>
    <t>1957059392</t>
  </si>
  <si>
    <t>Ostatní konstrukce a práce, bourání</t>
  </si>
  <si>
    <t>135</t>
  </si>
  <si>
    <t>969011131.R</t>
  </si>
  <si>
    <t>Vybourání vodovodního potrubí LT DN80</t>
  </si>
  <si>
    <t>-756436201</t>
  </si>
  <si>
    <t>136</t>
  </si>
  <si>
    <t>977151124</t>
  </si>
  <si>
    <t>Jádrové vrty diamantovými korunkami do stavebních materiálů (železobetonu, betonu, cihel, obkladů, dlažeb, kamene) průměru přes 150 do 180 mm</t>
  </si>
  <si>
    <t>1780279597</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</si>
  <si>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</si>
  <si>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0,20*2 "v AŠ"</t>
  </si>
  <si>
    <t>997</t>
  </si>
  <si>
    <t>Přesun sutě</t>
  </si>
  <si>
    <t>137</t>
  </si>
  <si>
    <t>997013509</t>
  </si>
  <si>
    <t>Odvoz suti a vybouraných hmot na skládku nebo meziskládku se složením, na vzdálenost Příplatek k ceně za každý další i započatý 1 km přes 1 km</t>
  </si>
  <si>
    <t>-779151027</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</si>
  <si>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</si>
  <si>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7,707*9</t>
  </si>
  <si>
    <t>138</t>
  </si>
  <si>
    <t>997013511</t>
  </si>
  <si>
    <t>Odvoz suti a vybouraných hmot z meziskládky na skládku s naložením a se složením, na vzdálenost do 1 km</t>
  </si>
  <si>
    <t>878610214</t>
  </si>
  <si>
    <t xml:space="preserve">Poznámka k souboru cen:_x000D_
1. Délka odvozu suti je vzdálenost od místa naložení suti na dopravní prostředek na meziskládce až po místo složení na určené skládce. 2. V ceně jsou započteny i náklady na naložení suti na dopravní prostředek a její složení na skládku. 3. Cena je určena pro odvoz suti na skládku jakýmkoliv způsobem silniční dopravy (i prostřednictvím kontejnerů). 4. Příplatek k ceně za každý další i započatý 1 km přes 1 km se oceňuje cenou 997 01-3509. </t>
  </si>
  <si>
    <t>139</t>
  </si>
  <si>
    <t>997013801</t>
  </si>
  <si>
    <t>Poplatek za uložení stavebního odpadu na skládce (skládkovné) betonového</t>
  </si>
  <si>
    <t>882622611</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</si>
  <si>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</si>
  <si>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140</t>
  </si>
  <si>
    <t>997013849.R</t>
  </si>
  <si>
    <t>Sběrný dvůr - litina, vč. tvarovek a armatur</t>
  </si>
  <si>
    <t>-1070556997</t>
  </si>
  <si>
    <t>- 7,666</t>
  </si>
  <si>
    <t>998</t>
  </si>
  <si>
    <t>Přesun hmot</t>
  </si>
  <si>
    <t>141</t>
  </si>
  <si>
    <t>998273102</t>
  </si>
  <si>
    <t>Přesun hmot pro trubní vedení hloubené z trub litinových pro vodovody nebo kanalizace v otevřeném výkopu dopravní vzdálenost do 15 m</t>
  </si>
  <si>
    <t>-1953910664</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</si>
  <si>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</si>
  <si>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02 - IO 09 - Řad 9</t>
  </si>
  <si>
    <t>-294560276</t>
  </si>
  <si>
    <t>1,10*4</t>
  </si>
  <si>
    <t>-125677574</t>
  </si>
  <si>
    <t>1,10*2</t>
  </si>
  <si>
    <t>-1755328594</t>
  </si>
  <si>
    <t>-1824919624</t>
  </si>
  <si>
    <t>344314103</t>
  </si>
  <si>
    <t>3,00*2,00*1</t>
  </si>
  <si>
    <t>1586033250</t>
  </si>
  <si>
    <t>1883661426</t>
  </si>
  <si>
    <t>33,80*2+1,10</t>
  </si>
  <si>
    <t>1848246323</t>
  </si>
  <si>
    <t>-2032354454</t>
  </si>
  <si>
    <t xml:space="preserve">18,50*1,10*0,20 </t>
  </si>
  <si>
    <t>880149941</t>
  </si>
  <si>
    <t>1,20*1,10*2,00 * 4 "plyn + kan."</t>
  </si>
  <si>
    <t>1,50*1,10*2,00 * 2</t>
  </si>
  <si>
    <t>1452732359</t>
  </si>
  <si>
    <t>"celk.délka řad 9 - I. etapa "</t>
  </si>
  <si>
    <t>33,80 *1,10*2,00</t>
  </si>
  <si>
    <t>"odpočet sejmuté ornice" - 18,50*1,10*0,20</t>
  </si>
  <si>
    <t>"odpočet komunikace" - 15,30*1,10*0,490</t>
  </si>
  <si>
    <t>62,043*0,60 "60% zem.tř.3"</t>
  </si>
  <si>
    <t>-614285742</t>
  </si>
  <si>
    <t>37,226/3</t>
  </si>
  <si>
    <t>20238551</t>
  </si>
  <si>
    <t>62,043*0,20 "20% zem.tř.4"</t>
  </si>
  <si>
    <t>933358175</t>
  </si>
  <si>
    <t>12,409/3</t>
  </si>
  <si>
    <t>-1064112547</t>
  </si>
  <si>
    <t>62,043*0,20 "20% zem.tř.5"</t>
  </si>
  <si>
    <t>151101101</t>
  </si>
  <si>
    <t>Zřízení pažení a rozepření stěn rýh pro podzemní vedení pro všechny šířky rýhy příložné pro jakoukoliv mezerovitost, hloubky do 2 m</t>
  </si>
  <si>
    <t>-400051258</t>
  </si>
  <si>
    <t>33,80*2,00*2</t>
  </si>
  <si>
    <t>151101111</t>
  </si>
  <si>
    <t>Odstranění pažení a rozepření stěn rýh pro podzemní vedení s uložením materiálu na vzdálenost do 3 m od kraje výkopu příložné, hloubky do 2 m</t>
  </si>
  <si>
    <t>-133523772</t>
  </si>
  <si>
    <t>53421909</t>
  </si>
  <si>
    <t>62,043 *0,80 "80% zem.tř. 3, 4"</t>
  </si>
  <si>
    <t>-791984189</t>
  </si>
  <si>
    <t>62,043 *0,20 "20% zem.tř. 5"</t>
  </si>
  <si>
    <t>-856501542</t>
  </si>
  <si>
    <t>( 62,043 - 23,444-12,409 ) *2</t>
  </si>
  <si>
    <t>"šp z mezidepa obsyp"  13,496</t>
  </si>
  <si>
    <t>"šp z mezidepa pro zásyp" 16,78</t>
  </si>
  <si>
    <t>"šp z mezidepa pro lože" 5,577</t>
  </si>
  <si>
    <t>-1638695190</t>
  </si>
  <si>
    <t>33,80*1,10*0,513</t>
  </si>
  <si>
    <t xml:space="preserve">15,30*1,10* (2,00-0,513-0,49 ) </t>
  </si>
  <si>
    <t>"odpočet zem.tř.5" - 12,409</t>
  </si>
  <si>
    <t>-108143068</t>
  </si>
  <si>
    <t>"rýhy" 12,409</t>
  </si>
  <si>
    <t>-1306210999</t>
  </si>
  <si>
    <t>"na skládku" 23,444</t>
  </si>
  <si>
    <t>"dle pol. vodor.přemístění do 1000 mm" 88,233</t>
  </si>
  <si>
    <t>-1573222850</t>
  </si>
  <si>
    <t>-380274972</t>
  </si>
  <si>
    <t>23,444+12,409</t>
  </si>
  <si>
    <t>-1442293327</t>
  </si>
  <si>
    <t>35,853*1,80</t>
  </si>
  <si>
    <t>1535481163</t>
  </si>
  <si>
    <t xml:space="preserve">18,50*1,10*(2,00-0,513-0,20)  </t>
  </si>
  <si>
    <t>-960254295</t>
  </si>
  <si>
    <t>17,621*1,80</t>
  </si>
  <si>
    <t>545568857</t>
  </si>
  <si>
    <t>33,80 *1,10*0,363</t>
  </si>
  <si>
    <t>-315204376</t>
  </si>
  <si>
    <t>13,496*1,80</t>
  </si>
  <si>
    <t>1213637528</t>
  </si>
  <si>
    <t>18,50*1,10</t>
  </si>
  <si>
    <t>-1940220568</t>
  </si>
  <si>
    <t>-985013580</t>
  </si>
  <si>
    <t>20,350</t>
  </si>
  <si>
    <t>20,35*0,03 'Přepočtené koeficientem množství</t>
  </si>
  <si>
    <t>1171659656</t>
  </si>
  <si>
    <t>20,350/50</t>
  </si>
  <si>
    <t>1177369235</t>
  </si>
  <si>
    <t>33,80 *1,10</t>
  </si>
  <si>
    <t>-79402864</t>
  </si>
  <si>
    <t>33,80 *1,10*0,15</t>
  </si>
  <si>
    <t>-1147610976</t>
  </si>
  <si>
    <t>"blok pro Šoupě" ( 0,40*0,35*0,115+0,575*0,50*0,32 ) * 1</t>
  </si>
  <si>
    <t>-70496515</t>
  </si>
  <si>
    <t>-670655620</t>
  </si>
  <si>
    <t>-475101768</t>
  </si>
  <si>
    <t>-742983216</t>
  </si>
  <si>
    <t>"FFR kus" 1,00</t>
  </si>
  <si>
    <t>552536150</t>
  </si>
  <si>
    <t>přechod přírubový,práškový epoxid, tl.250µm FFR-kus litinový délka 300 mm DN 150/50 mm</t>
  </si>
  <si>
    <t>1978958967</t>
  </si>
  <si>
    <t>871211211</t>
  </si>
  <si>
    <t>Montáž vodovodního potrubí z plastů v otevřeném výkopu z polyetylenu PE 100 svařovaných elektrotvarovkou SDR 11/PN16 D 63 x 5,8 mm</t>
  </si>
  <si>
    <t>1813082466</t>
  </si>
  <si>
    <t>101374</t>
  </si>
  <si>
    <t>egeplast 9010 - pitná voda - roura PE100 RC+ d63x5,8mm SDR11/PN16, návin 100m</t>
  </si>
  <si>
    <t>239299393</t>
  </si>
  <si>
    <t>33,80*1,015</t>
  </si>
  <si>
    <t>877211101</t>
  </si>
  <si>
    <t>Montáž tvarovek na vodovodním plastovém potrubí z polyetylenu PE 100 elektrotvarovek SDR 11/PN16 spojek, oblouků nebo redukcí d 63</t>
  </si>
  <si>
    <t>331447961</t>
  </si>
  <si>
    <t xml:space="preserve">Poznámka k souboru cen:_x000D_
1. V cenách montáže tvarovek nejsou započteny náklady na dodání tvarovek. Tyto náklady se oceňují ve specifikaci. </t>
  </si>
  <si>
    <t>612685</t>
  </si>
  <si>
    <t>FRIALEN - MB d 63, PE100, SDR11, spojka s lehce vyrazitelným dorazem, elektro</t>
  </si>
  <si>
    <t>304232657</t>
  </si>
  <si>
    <t>630006306316</t>
  </si>
  <si>
    <t>TVAROVKA ISO SPOJKA 63-63</t>
  </si>
  <si>
    <t>1356601502</t>
  </si>
  <si>
    <t>877211112</t>
  </si>
  <si>
    <t>Montáž tvarovek na vodovodním plastovém potrubí z polyetylenu PE 100 elektrotvarovek SDR 11/PN16 kolen 90 st. d 63</t>
  </si>
  <si>
    <t>343636973</t>
  </si>
  <si>
    <t>612099</t>
  </si>
  <si>
    <t>FRIALEN - W90 d63, PE100, SDR11, koleno 90°, elektro</t>
  </si>
  <si>
    <t>1144016338</t>
  </si>
  <si>
    <t>-428474031</t>
  </si>
  <si>
    <t>1327223822</t>
  </si>
  <si>
    <t>1286590391</t>
  </si>
  <si>
    <t>-879701154</t>
  </si>
  <si>
    <t>4*1</t>
  </si>
  <si>
    <t>-69459308</t>
  </si>
  <si>
    <t>8*2,00</t>
  </si>
  <si>
    <t>892241111</t>
  </si>
  <si>
    <t>Tlakové zkoušky vodou na potrubí DN do 80</t>
  </si>
  <si>
    <t>-1299122683</t>
  </si>
  <si>
    <t>-821374700</t>
  </si>
  <si>
    <t>1318356806</t>
  </si>
  <si>
    <t>1,00</t>
  </si>
  <si>
    <t>752483717</t>
  </si>
  <si>
    <t>1845848842</t>
  </si>
  <si>
    <t>512850940</t>
  </si>
  <si>
    <t>-565422649</t>
  </si>
  <si>
    <t>573858424</t>
  </si>
  <si>
    <t>857241931</t>
  </si>
  <si>
    <t>Výměna litinových tvarovek na potrubí litinovém tlakovém jednoosých na potrubí z trub hrdlových v otevřeném výkopu, kanálu nebo v šachtě s integrovaným těsněním DN 80</t>
  </si>
  <si>
    <t>-909085458</t>
  </si>
  <si>
    <t>797405000016</t>
  </si>
  <si>
    <t>SYNOFLEX - SPOJKA 50 (56-71)</t>
  </si>
  <si>
    <t>1861891534</t>
  </si>
  <si>
    <t>871211941</t>
  </si>
  <si>
    <t>Výměna vodovodního potrubí z plastů v otevřeném výkopu z polyetylenu PE 100 svařovaných na tupo SDR 11/PN16 D 63 x 5,8 mm</t>
  </si>
  <si>
    <t>-750853985</t>
  </si>
  <si>
    <t xml:space="preserve">Poznámka k souboru cen:_x000D_
1. Ceny jsou určeny pouze pro případy havárií nebo běžných oprav venkovních vodovodů. 2. Ceny nelze použít při zřízení nových venkovních vodovodů. 3. V cenách 871 ..-19.. Výměna vodovodního potrubí z plastů jsou zahrnuty náklady na demontáž stávajícího a montáž nového potrubí. 4. V cenách potrubí nejsou započteny náklady na: a) dodání potrubí; potrubí se oceňuje ve specifikaci; ztratné lze dohodnout u trub polyetylénových ve výši 3%, b) dodání tvarovek; tvarovky se oceňují ve specifikaci. </t>
  </si>
  <si>
    <t>286131130</t>
  </si>
  <si>
    <t>potrubí vodovodní PE100 PN16 SDR11 6 m, 100 m, 63 x 5,8 mm</t>
  </si>
  <si>
    <t>1438196158</t>
  </si>
  <si>
    <t>877211910</t>
  </si>
  <si>
    <t>Výměna tvarovek na vodovodním plastovém potrubí z polyetylenu PE 100 elektrotvarovek SDR 11/PN16 kolen 45 st. d 63</t>
  </si>
  <si>
    <t>541975456</t>
  </si>
  <si>
    <t>-152040626</t>
  </si>
  <si>
    <t>969011121</t>
  </si>
  <si>
    <t>Vybourání vodovodního, plynového a pod. vedení DN do 52 mm</t>
  </si>
  <si>
    <t>-917056711</t>
  </si>
  <si>
    <t>226764765</t>
  </si>
  <si>
    <t>0,455*9</t>
  </si>
  <si>
    <t>1442189156</t>
  </si>
  <si>
    <t>997013813</t>
  </si>
  <si>
    <t>Poplatek za uložení stavebního odpadu na skládce (skládkovné) z plastických hmot</t>
  </si>
  <si>
    <t>1866985912</t>
  </si>
  <si>
    <t>998276101</t>
  </si>
  <si>
    <t>Přesun hmot pro trubní vedení hloubené z trub z plastických hmot nebo sklolaminátových pro vodovody nebo kanalizace v otevřeném výkopu dopravní vzdálenost do 15 m</t>
  </si>
  <si>
    <t>-538695759</t>
  </si>
  <si>
    <t>03 - OBNOVA POVRCHŮ</t>
  </si>
  <si>
    <t xml:space="preserve">    5 - Komunikace pozemní</t>
  </si>
  <si>
    <t xml:space="preserve">    99 - Přesun hmot</t>
  </si>
  <si>
    <t>113107224</t>
  </si>
  <si>
    <t>Odstranění podkladů nebo krytů s přemístěním hmot na skládku na vzdálenost do 20 m nebo s naložením na dopravní prostředek v ploše jednotlivě přes 200 m2 z kameniva hrubého drceného, o tl. vrstvy přes 300 do 400 mm</t>
  </si>
  <si>
    <t>-550147731</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</si>
  <si>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</si>
  <si>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"řad 1 + příp." 115,80*1,10 + 12,80*1,00</t>
  </si>
  <si>
    <t>"řad 9" 15,30*1,10</t>
  </si>
  <si>
    <t>113107230</t>
  </si>
  <si>
    <t>Odstranění podkladů nebo krytů s přemístěním hmot na skládku na vzdálenost do 20 m nebo s naložením na dopravní prostředek v ploše jednotlivě přes 200 m2 z betonu prostého, o tl. vrstvy do 100 mm</t>
  </si>
  <si>
    <t>1964294934</t>
  </si>
  <si>
    <t>113154223</t>
  </si>
  <si>
    <t>Frézování živičného podkladu nebo krytu s naložením na dopravní prostředek plochy přes 500 do 1 000 m2 bez překážek v trase pruhu šířky do 1 m, tloušťky vrstvy 50 mm</t>
  </si>
  <si>
    <t>169975104</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</si>
  <si>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</si>
  <si>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"obnova komunikace AB - Město Děčín"</t>
  </si>
  <si>
    <t>115,80*1,10+12,80*1,00</t>
  </si>
  <si>
    <t>15,30*1,10</t>
  </si>
  <si>
    <t>Komunikace pozemní</t>
  </si>
  <si>
    <t>566901232.R</t>
  </si>
  <si>
    <t>Vyspravení podkladu po překopech inženýrských sítí plochy přes 15 m2 s rozprostřením a zhutněním štěrkodrtí tl. 170 mm</t>
  </si>
  <si>
    <t>-377042607</t>
  </si>
  <si>
    <t xml:space="preserve">Poznámka k souboru cen:_x000D_
1. Ceny jsou určeny pro vyspravení podkladů po překopech pro inženýrské sítětrvalé i dočasné (předepíše-li je projekt). 2. Ceny jsou určeny pouze pro případy havárií, přeložek nebo běžných oprav inženýrských sítí. 3. Ceny nelze použít v rámci výstavby nových inženýrských sítí. 4. V cenách nejsou započteny náklady na příp. nutný spojovací postřik, který se oceňuje cenami souboru cen 573 2.-11 Postřik živičný spojovací části A01 tohoto katalogu. </t>
  </si>
  <si>
    <t>157,010</t>
  </si>
  <si>
    <t>566901233</t>
  </si>
  <si>
    <t>Vyspravení podkladu po překopech inženýrských sítí plochy přes 15 m2 s rozprostřením a zhutněním štěrkodrtí tl. 200 mm</t>
  </si>
  <si>
    <t>-1234109708</t>
  </si>
  <si>
    <t>566901261.R</t>
  </si>
  <si>
    <t>Vyspravení podkladu po překopech inženýrských sítí plochy přes 15 m2 s rozprostřením a zhutněním obalovaným kamenivem ACP (OK) tl. 70 mm</t>
  </si>
  <si>
    <t>1935884848</t>
  </si>
  <si>
    <t>573211107</t>
  </si>
  <si>
    <t>Postřik spojovací PS bez posypu kamenivem z asfaltu silničního, v množství 0,30 kg/m2</t>
  </si>
  <si>
    <t>-535422974</t>
  </si>
  <si>
    <t>157,010*2</t>
  </si>
  <si>
    <t>900-001</t>
  </si>
  <si>
    <t>Hutnící zkoušky</t>
  </si>
  <si>
    <t>-280979171</t>
  </si>
  <si>
    <t>919735111</t>
  </si>
  <si>
    <t>Řezání stávajícího živičného krytu nebo podkladu hloubky do 50 mm</t>
  </si>
  <si>
    <t>1310602937</t>
  </si>
  <si>
    <t xml:space="preserve">Poznámka k souboru cen:_x000D_
1. V cenách jsou započteny i náklady na spotřebu vody. </t>
  </si>
  <si>
    <t>115,80+1,10*2 + 12,00*2 + 15,30</t>
  </si>
  <si>
    <t>919735122</t>
  </si>
  <si>
    <t>Řezání stávajícího betonového krytu nebo podkladu hloubky přes 50 do 100 mm</t>
  </si>
  <si>
    <t>376051709</t>
  </si>
  <si>
    <t>997221551</t>
  </si>
  <si>
    <t>Vodorovná doprava suti bez naložení, ale se složením a s hrubým urovnáním ze sypkých materiálů, na vzdálenost do 1 km</t>
  </si>
  <si>
    <t>-1845714854</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</si>
  <si>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</si>
  <si>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91,066+20,097</t>
  </si>
  <si>
    <t>997221559</t>
  </si>
  <si>
    <t>Vodorovná doprava suti bez naložení, ale se složením a s hrubým urovnáním Příplatek k ceně za každý další i započatý 1 km přes 1 km</t>
  </si>
  <si>
    <t>1129228126</t>
  </si>
  <si>
    <t>111,163*9</t>
  </si>
  <si>
    <t>997221561</t>
  </si>
  <si>
    <t>Vodorovná doprava suti bez naložení, ale se složením a s hrubým urovnáním z kusových materiálů, na vzdálenost do 1 km</t>
  </si>
  <si>
    <t>2110785333</t>
  </si>
  <si>
    <t>37,682</t>
  </si>
  <si>
    <t>997221569</t>
  </si>
  <si>
    <t>1457222178</t>
  </si>
  <si>
    <t>37,682*9</t>
  </si>
  <si>
    <t>997221611</t>
  </si>
  <si>
    <t>Nakládání na dopravní prostředky pro vodorovnou dopravu suti</t>
  </si>
  <si>
    <t>1352600732</t>
  </si>
  <si>
    <t xml:space="preserve">Poznámka k souboru cen:_x000D_
1. Ceny lze použít i pro překládání při lomené dopravě. 2. Ceny nelze použít při dopravě po železnici, po vodě nebo neobvyklými dopravními prostředky. </t>
  </si>
  <si>
    <t>997221845.1</t>
  </si>
  <si>
    <t>Poplatek za uložení stavebního odpadu na skládce (skládkovné) z asfaltových povrchů</t>
  </si>
  <si>
    <t>783882879</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</si>
  <si>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</si>
  <si>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20,097</t>
  </si>
  <si>
    <t>997221855.1</t>
  </si>
  <si>
    <t>Poplatek za uložení stavebního odpadu na skládce (skládkovné) z kameniva</t>
  </si>
  <si>
    <t>1112744708</t>
  </si>
  <si>
    <t>91,066</t>
  </si>
  <si>
    <t>997013801.1</t>
  </si>
  <si>
    <t>300243991</t>
  </si>
  <si>
    <t>998225111</t>
  </si>
  <si>
    <t>Přesun hmot pro komunikace s krytem z kameniva, monolitickým betonovým nebo živičným dopravní vzdálenost do 200 m jakékoliv délky objektu</t>
  </si>
  <si>
    <t>1460570578</t>
  </si>
  <si>
    <t xml:space="preserve">Poznámka k souboru cen:_x000D_
1. Ceny lze použít i pro plochy letišť s krytem monolitickým betonovým nebo živičným. </t>
  </si>
  <si>
    <t>04 - VYMEZENÉ ČINNOSTI</t>
  </si>
  <si>
    <t xml:space="preserve">    8 - 9 - Vymezené činnosti dle sm. S.06.20 D</t>
  </si>
  <si>
    <t>8 - 9</t>
  </si>
  <si>
    <t>Vymezené činnosti dle sm. S.06.20 D</t>
  </si>
  <si>
    <t>3.21.1</t>
  </si>
  <si>
    <t>Manipulace na vodovodním řadu (cena zahrnuje náklady na dopravu a výkon montéra)</t>
  </si>
  <si>
    <t>výkon</t>
  </si>
  <si>
    <t>-1161270290</t>
  </si>
  <si>
    <t>"řad 1-DN 150"  1,00</t>
  </si>
  <si>
    <t>"řad 1-DN 150 - 2.část"  1,00</t>
  </si>
  <si>
    <t>"řad 9-DN 50" 1,00</t>
  </si>
  <si>
    <t>3.21.2</t>
  </si>
  <si>
    <t>Manipulace na vodovodním řadu - provizorní řad (cena zahrnuje náklady na dopravu a výkon montéra)</t>
  </si>
  <si>
    <t>-1788018546</t>
  </si>
  <si>
    <t>"řad 1-DN 50"  1,00</t>
  </si>
  <si>
    <t>"řad 1-DN 50 - 2.část"  1,00</t>
  </si>
  <si>
    <t>3.22.1</t>
  </si>
  <si>
    <t>Proplach a desinfekce na vodovodním řadu (cena zahrnuje náklady na materiál, spotřebu vody a odkalení )</t>
  </si>
  <si>
    <t>100m</t>
  </si>
  <si>
    <t>1714829937</t>
  </si>
  <si>
    <t>2,65+0,33+0,59</t>
  </si>
  <si>
    <t>3.22.2</t>
  </si>
  <si>
    <t>Proplach a desinfekce na vodovodním řadu - provizorním (cena zahrnuje náklady na materiál, spotřebu vody a odkalení )</t>
  </si>
  <si>
    <t>-1177830144</t>
  </si>
  <si>
    <t>3.23</t>
  </si>
  <si>
    <t>Přepojení 1 odběratele na provizorní vodovod (cena zahrnuje náklady na dopravu, materiál a výkon montéra)</t>
  </si>
  <si>
    <t>-1469525402</t>
  </si>
  <si>
    <t>13,00+4,00</t>
  </si>
  <si>
    <t>3.24</t>
  </si>
  <si>
    <t>Přepojení 1 odběratele na zrekonstruovaný vodovod (cena zahrnuje náklady na dopravu, materiál a výkon montéra)</t>
  </si>
  <si>
    <t>1771170515</t>
  </si>
  <si>
    <t>3.25</t>
  </si>
  <si>
    <t>Rozbor vody dle směrnice S.06.20 D</t>
  </si>
  <si>
    <t>108226095</t>
  </si>
  <si>
    <t>1,00+1,00+1,00</t>
  </si>
  <si>
    <t>3.26</t>
  </si>
  <si>
    <t>Náhradní zásobování cisternou - použití 1 hod (cena zahrnuje náklady na výkon montéra, cisternu mimo dopravy a spotřebu vody)</t>
  </si>
  <si>
    <t>hod</t>
  </si>
  <si>
    <t>804579366</t>
  </si>
  <si>
    <t>6,00+1,00+6,00</t>
  </si>
  <si>
    <t>3.27</t>
  </si>
  <si>
    <t>Náhradní zásobování cisternou - doprava (cena zahrnuje náklady na dopravu cisterny)</t>
  </si>
  <si>
    <t>182514745</t>
  </si>
  <si>
    <t>2,00+2,00+2,00</t>
  </si>
  <si>
    <t>05 - VRN - VEDLEJSI ROZPOCTOVE NAKLADY</t>
  </si>
  <si>
    <t>VRN - Vedlejší rozpočtové náklady</t>
  </si>
  <si>
    <t>VRN</t>
  </si>
  <si>
    <t>Vedlejší rozpočtové náklady</t>
  </si>
  <si>
    <t>031002001</t>
  </si>
  <si>
    <t>Zařízení staveniště</t>
  </si>
  <si>
    <t>1024</t>
  </si>
  <si>
    <t>1270078744</t>
  </si>
  <si>
    <t>06 - ON - OSTATNI NAKLADY</t>
  </si>
  <si>
    <t>012002001</t>
  </si>
  <si>
    <t>Geodetické zaměření</t>
  </si>
  <si>
    <t>412114278</t>
  </si>
  <si>
    <t>012002002</t>
  </si>
  <si>
    <t>Geodetické práce-po dokončení stavby</t>
  </si>
  <si>
    <t>-408889230</t>
  </si>
  <si>
    <t>012002003</t>
  </si>
  <si>
    <t>Zaměření inženýrských sítí</t>
  </si>
  <si>
    <t>-800144563</t>
  </si>
  <si>
    <t>013203001</t>
  </si>
  <si>
    <t>Dokumentace stavby -fotodokumentace</t>
  </si>
  <si>
    <t>1617024156</t>
  </si>
  <si>
    <t>013254001</t>
  </si>
  <si>
    <t>Dokumentace skutečného provedení stavby</t>
  </si>
  <si>
    <t>2144161762</t>
  </si>
  <si>
    <t>035103001</t>
  </si>
  <si>
    <t>Poplatek za pronájem a užívání komunikací</t>
  </si>
  <si>
    <t>1508047740</t>
  </si>
  <si>
    <t>" ( 266,00/3 ) * 10 * 3 * 30 = 79800,- Kč "</t>
  </si>
  <si>
    <t>041903001</t>
  </si>
  <si>
    <t>Inženýrská činnost zhotovitele</t>
  </si>
  <si>
    <t>2123344442</t>
  </si>
  <si>
    <t>079002001</t>
  </si>
  <si>
    <t>Dopravně inženýrské opatření</t>
  </si>
  <si>
    <t>-451048651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</si>
  <si>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</si>
  <si>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</si>
  <si>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</si>
  <si>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</si>
  <si>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</si>
  <si>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</si>
  <si>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</si>
  <si>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</si>
  <si>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</si>
  <si>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</si>
  <si>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t>
  </si>
  <si>
    <t>Stavební objekt pozemní</t>
  </si>
  <si>
    <t>Stavební objekt inženýrský</t>
  </si>
  <si>
    <t>PRO</t>
  </si>
  <si>
    <t>Provozní soubor</t>
  </si>
  <si>
    <t>Vedlejší a ostatní náklady</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</si>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</sst>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7">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0000A8"/>
      <name val="Trebuchet MS"/>
    </font>
    <font>
      <sz val="8"/>
      <color rgb="FF800080"/>
      <name val="Trebuchet MS"/>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5" fillId="0" borderId="0" applyNumberFormat="0" applyFill="0" applyBorder="0" applyAlignment="0" applyProtection="0"/>
  </cellStyleXfs>
  <cellXfs count="40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pplyProtection="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5" borderId="10" xfId="0" applyFont="1" applyFill="1" applyBorder="1" applyAlignment="1" applyProtection="1">
      <alignmen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1" fillId="0" borderId="24" xfId="0" applyFont="1" applyBorder="1" applyAlignment="1" applyProtection="1">
      <alignment horizontal="center"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pplyProtection="1">
      <alignment vertical="top"/>
      <protection locked="0"/>
    </xf>
    <xf numFmtId="0" fontId="38" fillId="0" borderId="29" xfId="0" applyFont="1" applyBorder="1" applyAlignment="1" applyProtection="1">
      <alignment vertical="center" wrapText="1"/>
      <protection locked="0"/>
    </xf>
    <xf numFmtId="0" fontId="38" fillId="0" borderId="30" xfId="0" applyFont="1" applyBorder="1" applyAlignment="1" applyProtection="1">
      <alignment vertical="center" wrapText="1"/>
      <protection locked="0"/>
    </xf>
    <xf numFmtId="0" fontId="38" fillId="0" borderId="31" xfId="0" applyFont="1" applyBorder="1" applyAlignment="1" applyProtection="1">
      <alignment vertical="center" wrapText="1"/>
      <protection locked="0"/>
    </xf>
    <xf numFmtId="0" fontId="38" fillId="0" borderId="32" xfId="0" applyFont="1" applyBorder="1" applyAlignment="1" applyProtection="1">
      <alignment horizontal="center" vertical="center" wrapText="1"/>
      <protection locked="0"/>
    </xf>
    <xf numFmtId="0" fontId="38" fillId="0" borderId="33" xfId="0" applyFont="1" applyBorder="1" applyAlignment="1" applyProtection="1">
      <alignment horizontal="center" vertical="center" wrapText="1"/>
      <protection locked="0"/>
    </xf>
    <xf numFmtId="0" fontId="38" fillId="0" borderId="32" xfId="0" applyFont="1" applyBorder="1" applyAlignment="1" applyProtection="1">
      <alignment vertical="center" wrapText="1"/>
      <protection locked="0"/>
    </xf>
    <xf numFmtId="0" fontId="38" fillId="0" borderId="33" xfId="0" applyFont="1" applyBorder="1" applyAlignment="1" applyProtection="1">
      <alignment vertical="center" wrapText="1"/>
      <protection locked="0"/>
    </xf>
    <xf numFmtId="0" fontId="40" fillId="0" borderId="1" xfId="0" applyFont="1" applyBorder="1" applyAlignment="1" applyProtection="1">
      <alignment horizontal="left" vertical="center" wrapText="1"/>
      <protection locked="0"/>
    </xf>
    <xf numFmtId="0" fontId="41" fillId="0" borderId="1" xfId="0" applyFont="1" applyBorder="1" applyAlignment="1" applyProtection="1">
      <alignment horizontal="left" vertical="center" wrapText="1"/>
      <protection locked="0"/>
    </xf>
    <xf numFmtId="0" fontId="41" fillId="0" borderId="32" xfId="0" applyFont="1" applyBorder="1" applyAlignment="1" applyProtection="1">
      <alignment vertical="center" wrapText="1"/>
      <protection locked="0"/>
    </xf>
    <xf numFmtId="0" fontId="41" fillId="0" borderId="1" xfId="0" applyFont="1" applyBorder="1" applyAlignment="1" applyProtection="1">
      <alignment vertical="center" wrapText="1"/>
      <protection locked="0"/>
    </xf>
    <xf numFmtId="0" fontId="41" fillId="0" borderId="1" xfId="0" applyFont="1" applyBorder="1" applyAlignment="1" applyProtection="1">
      <alignment vertical="center"/>
      <protection locked="0"/>
    </xf>
    <xf numFmtId="0" fontId="41" fillId="0" borderId="1" xfId="0" applyFont="1" applyBorder="1" applyAlignment="1" applyProtection="1">
      <alignment horizontal="left" vertical="center"/>
      <protection locked="0"/>
    </xf>
    <xf numFmtId="49" fontId="41" fillId="0" borderId="1" xfId="0" applyNumberFormat="1" applyFont="1" applyBorder="1" applyAlignment="1" applyProtection="1">
      <alignment vertical="center" wrapText="1"/>
      <protection locked="0"/>
    </xf>
    <xf numFmtId="0" fontId="38" fillId="0" borderId="35" xfId="0" applyFont="1" applyBorder="1" applyAlignment="1" applyProtection="1">
      <alignment vertical="center" wrapText="1"/>
      <protection locked="0"/>
    </xf>
    <xf numFmtId="0" fontId="42" fillId="0" borderId="34" xfId="0" applyFont="1" applyBorder="1" applyAlignment="1" applyProtection="1">
      <alignment vertical="center" wrapText="1"/>
      <protection locked="0"/>
    </xf>
    <xf numFmtId="0" fontId="38" fillId="0" borderId="36" xfId="0" applyFont="1" applyBorder="1" applyAlignment="1" applyProtection="1">
      <alignment vertical="center" wrapText="1"/>
      <protection locked="0"/>
    </xf>
    <xf numFmtId="0" fontId="38" fillId="0" borderId="1" xfId="0" applyFont="1" applyBorder="1" applyAlignment="1" applyProtection="1">
      <alignment vertical="top"/>
      <protection locked="0"/>
    </xf>
    <xf numFmtId="0" fontId="38" fillId="0" borderId="0" xfId="0" applyFont="1" applyAlignment="1" applyProtection="1">
      <alignment vertical="top"/>
      <protection locked="0"/>
    </xf>
    <xf numFmtId="0" fontId="38" fillId="0" borderId="29" xfId="0" applyFont="1" applyBorder="1" applyAlignment="1" applyProtection="1">
      <alignment horizontal="left" vertical="center"/>
      <protection locked="0"/>
    </xf>
    <xf numFmtId="0" fontId="38" fillId="0" borderId="30" xfId="0" applyFont="1" applyBorder="1" applyAlignment="1" applyProtection="1">
      <alignment horizontal="left" vertical="center"/>
      <protection locked="0"/>
    </xf>
    <xf numFmtId="0" fontId="38" fillId="0" borderId="31" xfId="0" applyFont="1" applyBorder="1" applyAlignment="1" applyProtection="1">
      <alignment horizontal="left" vertical="center"/>
      <protection locked="0"/>
    </xf>
    <xf numFmtId="0" fontId="38" fillId="0" borderId="32" xfId="0" applyFont="1" applyBorder="1" applyAlignment="1" applyProtection="1">
      <alignment horizontal="left" vertical="center"/>
      <protection locked="0"/>
    </xf>
    <xf numFmtId="0" fontId="38" fillId="0" borderId="33" xfId="0" applyFont="1" applyBorder="1" applyAlignment="1" applyProtection="1">
      <alignment horizontal="left" vertical="center"/>
      <protection locked="0"/>
    </xf>
    <xf numFmtId="0" fontId="40" fillId="0" borderId="1" xfId="0" applyFont="1" applyBorder="1" applyAlignment="1" applyProtection="1">
      <alignment horizontal="left" vertical="center"/>
      <protection locked="0"/>
    </xf>
    <xf numFmtId="0" fontId="43" fillId="0" borderId="0" xfId="0" applyFont="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40" fillId="0" borderId="34" xfId="0" applyFont="1" applyBorder="1" applyAlignment="1" applyProtection="1">
      <alignment horizontal="center" vertical="center"/>
      <protection locked="0"/>
    </xf>
    <xf numFmtId="0" fontId="43" fillId="0" borderId="34"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1" fillId="0" borderId="0" xfId="0" applyFont="1" applyAlignment="1" applyProtection="1">
      <alignment horizontal="left" vertical="center"/>
      <protection locked="0"/>
    </xf>
    <xf numFmtId="0" fontId="41" fillId="0" borderId="1" xfId="0" applyFont="1" applyBorder="1" applyAlignment="1" applyProtection="1">
      <alignment horizontal="center" vertical="center"/>
      <protection locked="0"/>
    </xf>
    <xf numFmtId="0" fontId="41" fillId="0" borderId="32" xfId="0" applyFont="1" applyBorder="1" applyAlignment="1" applyProtection="1">
      <alignment horizontal="left" vertical="center"/>
      <protection locked="0"/>
    </xf>
    <xf numFmtId="0" fontId="41" fillId="0" borderId="1" xfId="0" applyFont="1" applyFill="1" applyBorder="1" applyAlignment="1" applyProtection="1">
      <alignment horizontal="left" vertical="center"/>
      <protection locked="0"/>
    </xf>
    <xf numFmtId="0" fontId="41" fillId="0" borderId="1" xfId="0" applyFont="1" applyFill="1" applyBorder="1" applyAlignment="1" applyProtection="1">
      <alignment horizontal="center" vertical="center"/>
      <protection locked="0"/>
    </xf>
    <xf numFmtId="0" fontId="38" fillId="0" borderId="35" xfId="0" applyFont="1" applyBorder="1" applyAlignment="1" applyProtection="1">
      <alignment horizontal="left" vertical="center"/>
      <protection locked="0"/>
    </xf>
    <xf numFmtId="0" fontId="42" fillId="0" borderId="34" xfId="0" applyFont="1" applyBorder="1" applyAlignment="1" applyProtection="1">
      <alignment horizontal="left" vertical="center"/>
      <protection locked="0"/>
    </xf>
    <xf numFmtId="0" fontId="38" fillId="0" borderId="36" xfId="0" applyFont="1" applyBorder="1" applyAlignment="1" applyProtection="1">
      <alignment horizontal="left" vertical="center"/>
      <protection locked="0"/>
    </xf>
    <xf numFmtId="0" fontId="38"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8" fillId="0" borderId="1" xfId="0" applyFont="1" applyBorder="1" applyAlignment="1" applyProtection="1">
      <alignment horizontal="left" vertical="center" wrapText="1"/>
      <protection locked="0"/>
    </xf>
    <xf numFmtId="0" fontId="41" fillId="0" borderId="1" xfId="0" applyFont="1" applyBorder="1" applyAlignment="1" applyProtection="1">
      <alignment horizontal="center" vertical="center" wrapText="1"/>
      <protection locked="0"/>
    </xf>
    <xf numFmtId="0" fontId="38" fillId="0" borderId="29" xfId="0" applyFont="1" applyBorder="1" applyAlignment="1" applyProtection="1">
      <alignment horizontal="left" vertical="center" wrapText="1"/>
      <protection locked="0"/>
    </xf>
    <xf numFmtId="0" fontId="38" fillId="0" borderId="30" xfId="0" applyFont="1" applyBorder="1" applyAlignment="1" applyProtection="1">
      <alignment horizontal="left" vertical="center" wrapText="1"/>
      <protection locked="0"/>
    </xf>
    <xf numFmtId="0" fontId="38" fillId="0" borderId="31" xfId="0" applyFont="1" applyBorder="1" applyAlignment="1" applyProtection="1">
      <alignment horizontal="left" vertical="center" wrapText="1"/>
      <protection locked="0"/>
    </xf>
    <xf numFmtId="0" fontId="38" fillId="0" borderId="32" xfId="0" applyFont="1" applyBorder="1" applyAlignment="1" applyProtection="1">
      <alignment horizontal="left" vertical="center" wrapText="1"/>
      <protection locked="0"/>
    </xf>
    <xf numFmtId="0" fontId="38" fillId="0" borderId="33" xfId="0" applyFont="1" applyBorder="1" applyAlignment="1" applyProtection="1">
      <alignment horizontal="left" vertical="center" wrapText="1"/>
      <protection locked="0"/>
    </xf>
    <xf numFmtId="0" fontId="43" fillId="0" borderId="32"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wrapText="1"/>
      <protection locked="0"/>
    </xf>
    <xf numFmtId="0" fontId="41" fillId="0" borderId="32"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protection locked="0"/>
    </xf>
    <xf numFmtId="0" fontId="41" fillId="0" borderId="35" xfId="0" applyFont="1" applyBorder="1" applyAlignment="1" applyProtection="1">
      <alignment horizontal="left" vertical="center" wrapText="1"/>
      <protection locked="0"/>
    </xf>
    <xf numFmtId="0" fontId="41" fillId="0" borderId="34" xfId="0" applyFont="1" applyBorder="1" applyAlignment="1" applyProtection="1">
      <alignment horizontal="left" vertical="center" wrapText="1"/>
      <protection locked="0"/>
    </xf>
    <xf numFmtId="0" fontId="41" fillId="0" borderId="36" xfId="0" applyFont="1" applyBorder="1" applyAlignment="1" applyProtection="1">
      <alignment horizontal="left" vertical="center" wrapText="1"/>
      <protection locked="0"/>
    </xf>
    <xf numFmtId="0" fontId="41" fillId="0" borderId="1" xfId="0" applyFont="1" applyBorder="1" applyAlignment="1" applyProtection="1">
      <alignment horizontal="left" vertical="top"/>
      <protection locked="0"/>
    </xf>
    <xf numFmtId="0" fontId="41" fillId="0" borderId="1" xfId="0" applyFont="1" applyBorder="1" applyAlignment="1" applyProtection="1">
      <alignment horizontal="center" vertical="top"/>
      <protection locked="0"/>
    </xf>
    <xf numFmtId="0" fontId="41" fillId="0" borderId="35" xfId="0" applyFont="1" applyBorder="1" applyAlignment="1" applyProtection="1">
      <alignment horizontal="left" vertical="center"/>
      <protection locked="0"/>
    </xf>
    <xf numFmtId="0" fontId="41" fillId="0" borderId="36" xfId="0" applyFont="1" applyBorder="1" applyAlignment="1" applyProtection="1">
      <alignment horizontal="left" vertical="center"/>
      <protection locked="0"/>
    </xf>
    <xf numFmtId="0" fontId="43" fillId="0" borderId="0" xfId="0" applyFont="1" applyAlignment="1" applyProtection="1">
      <alignment vertical="center"/>
      <protection locked="0"/>
    </xf>
    <xf numFmtId="0" fontId="40" fillId="0" borderId="1" xfId="0" applyFont="1" applyBorder="1" applyAlignment="1" applyProtection="1">
      <alignment vertical="center"/>
      <protection locked="0"/>
    </xf>
    <xf numFmtId="0" fontId="43" fillId="0" borderId="34" xfId="0" applyFont="1" applyBorder="1" applyAlignment="1" applyProtection="1">
      <alignment vertical="center"/>
      <protection locked="0"/>
    </xf>
    <xf numFmtId="0" fontId="40"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1"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0" fillId="0" borderId="34" xfId="0" applyFont="1" applyBorder="1" applyAlignment="1" applyProtection="1">
      <alignment horizontal="left"/>
      <protection locked="0"/>
    </xf>
    <xf numFmtId="0" fontId="43" fillId="0" borderId="34" xfId="0" applyFont="1" applyBorder="1" applyAlignment="1" applyProtection="1">
      <protection locked="0"/>
    </xf>
    <xf numFmtId="0" fontId="38" fillId="0" borderId="32" xfId="0" applyFont="1" applyBorder="1" applyAlignment="1" applyProtection="1">
      <alignment vertical="top"/>
      <protection locked="0"/>
    </xf>
    <xf numFmtId="0" fontId="38" fillId="0" borderId="33" xfId="0" applyFont="1" applyBorder="1" applyAlignment="1" applyProtection="1">
      <alignment vertical="top"/>
      <protection locked="0"/>
    </xf>
    <xf numFmtId="0" fontId="38" fillId="0" borderId="1" xfId="0" applyFont="1" applyBorder="1" applyAlignment="1" applyProtection="1">
      <alignment horizontal="center" vertical="center"/>
      <protection locked="0"/>
    </xf>
    <xf numFmtId="0" fontId="38" fillId="0" borderId="1" xfId="0" applyFont="1" applyBorder="1" applyAlignment="1" applyProtection="1">
      <alignment horizontal="left" vertical="top"/>
      <protection locked="0"/>
    </xf>
    <xf numFmtId="0" fontId="38" fillId="0" borderId="35" xfId="0" applyFont="1" applyBorder="1" applyAlignment="1" applyProtection="1">
      <alignment vertical="top"/>
      <protection locked="0"/>
    </xf>
    <xf numFmtId="0" fontId="38" fillId="0" borderId="34" xfId="0" applyFont="1" applyBorder="1" applyAlignment="1" applyProtection="1">
      <alignment vertical="top"/>
      <protection locked="0"/>
    </xf>
    <xf numFmtId="0" fontId="38" fillId="0" borderId="36" xfId="0" applyFont="1" applyBorder="1" applyAlignment="1" applyProtection="1">
      <alignment vertical="top"/>
      <protection locked="0"/>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1"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0" fillId="0" borderId="0" xfId="0" applyNumberFormat="1" applyFont="1" applyBorder="1" applyAlignment="1" applyProtection="1">
      <alignment vertical="center"/>
    </xf>
    <xf numFmtId="0" fontId="3" fillId="4" borderId="10" xfId="0" applyFont="1" applyFill="1" applyBorder="1" applyAlignment="1" applyProtection="1">
      <alignment horizontal="left" vertical="center"/>
    </xf>
    <xf numFmtId="0" fontId="0" fillId="4" borderId="10" xfId="0" applyFont="1" applyFill="1" applyBorder="1" applyAlignment="1" applyProtection="1">
      <alignmen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0" fillId="0" borderId="0" xfId="0"/>
    <xf numFmtId="0" fontId="19" fillId="0" borderId="0" xfId="0" applyFont="1" applyBorder="1" applyAlignment="1" applyProtection="1">
      <alignment horizontal="left" vertical="center" wrapText="1"/>
    </xf>
    <xf numFmtId="0" fontId="19"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0" fillId="0" borderId="0" xfId="0" applyFont="1" applyBorder="1" applyAlignment="1" applyProtection="1">
      <alignment horizontal="left" vertical="center"/>
    </xf>
    <xf numFmtId="0" fontId="19" fillId="0" borderId="0" xfId="0" applyFont="1" applyAlignment="1" applyProtection="1">
      <alignment horizontal="left" vertical="center" wrapText="1"/>
    </xf>
    <xf numFmtId="0" fontId="19" fillId="0" borderId="0" xfId="0" applyFont="1" applyAlignment="1" applyProtection="1">
      <alignment horizontal="left" vertical="center"/>
    </xf>
    <xf numFmtId="0" fontId="0" fillId="0" borderId="0" xfId="0" applyFont="1" applyAlignment="1" applyProtection="1">
      <alignment vertical="center"/>
    </xf>
    <xf numFmtId="0" fontId="31" fillId="2" borderId="0" xfId="1" applyFont="1" applyFill="1" applyAlignment="1">
      <alignment vertical="center"/>
    </xf>
    <xf numFmtId="0" fontId="41"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top"/>
      <protection locked="0"/>
    </xf>
    <xf numFmtId="0" fontId="40" fillId="0" borderId="34" xfId="0" applyFont="1" applyBorder="1" applyAlignment="1" applyProtection="1">
      <alignment horizontal="left"/>
      <protection locked="0"/>
    </xf>
    <xf numFmtId="0" fontId="39" fillId="0" borderId="1" xfId="0" applyFont="1" applyBorder="1" applyAlignment="1" applyProtection="1">
      <alignment horizontal="center" vertical="center" wrapText="1"/>
      <protection locked="0"/>
    </xf>
    <xf numFmtId="0" fontId="39" fillId="0" borderId="1" xfId="0" applyFont="1" applyBorder="1" applyAlignment="1" applyProtection="1">
      <alignment horizontal="center" vertical="center"/>
      <protection locked="0"/>
    </xf>
    <xf numFmtId="49" fontId="41" fillId="0" borderId="1" xfId="0" applyNumberFormat="1" applyFont="1" applyBorder="1" applyAlignment="1" applyProtection="1">
      <alignment horizontal="left" vertical="center" wrapText="1"/>
      <protection locked="0"/>
    </xf>
    <xf numFmtId="0" fontId="41" fillId="0" borderId="1" xfId="0" applyFont="1" applyBorder="1" applyAlignment="1" applyProtection="1">
      <alignment horizontal="left" vertical="center" wrapText="1"/>
      <protection locked="0"/>
    </xf>
    <xf numFmtId="0" fontId="40" fillId="0" borderId="34" xfId="0" applyFont="1" applyBorder="1" applyAlignment="1" applyProtection="1">
      <alignment horizontal="left" wrapText="1"/>
      <protection locked="0"/>
    </xf>
    <xf numFmtId="4" fontId="0" fillId="0" borderId="28" xfId="0" applyNumberFormat="1" applyFont="1" applyBorder="1" applyAlignment="1" applyProtection="1">
      <alignmen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9"/>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spans="1:74" ht="36.950000000000003" customHeight="1">
      <c r="AR2" s="384"/>
      <c r="AS2" s="384"/>
      <c r="AT2" s="384"/>
      <c r="AU2" s="384"/>
      <c r="AV2" s="384"/>
      <c r="AW2" s="384"/>
      <c r="AX2" s="384"/>
      <c r="AY2" s="384"/>
      <c r="AZ2" s="384"/>
      <c r="BA2" s="384"/>
      <c r="BB2" s="384"/>
      <c r="BC2" s="384"/>
      <c r="BD2" s="384"/>
      <c r="BE2" s="384"/>
      <c r="BS2" s="24" t="s">
        <v>8</v>
      </c>
      <c r="BT2" s="24" t="s">
        <v>9</v>
      </c>
    </row>
    <row r="3" spans="1:74" ht="6.95"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spans="1:74" ht="36.950000000000003"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spans="1:74" ht="14.45" customHeight="1">
      <c r="B5" s="28"/>
      <c r="C5" s="29"/>
      <c r="D5" s="34" t="s">
        <v>15</v>
      </c>
      <c r="E5" s="29"/>
      <c r="F5" s="29"/>
      <c r="G5" s="29"/>
      <c r="H5" s="29"/>
      <c r="I5" s="29"/>
      <c r="J5" s="29"/>
      <c r="K5" s="349" t="s">
        <v>16</v>
      </c>
      <c r="L5" s="350"/>
      <c r="M5" s="350"/>
      <c r="N5" s="350"/>
      <c r="O5" s="350"/>
      <c r="P5" s="350"/>
      <c r="Q5" s="350"/>
      <c r="R5" s="350"/>
      <c r="S5" s="350"/>
      <c r="T5" s="350"/>
      <c r="U5" s="350"/>
      <c r="V5" s="350"/>
      <c r="W5" s="350"/>
      <c r="X5" s="350"/>
      <c r="Y5" s="350"/>
      <c r="Z5" s="350"/>
      <c r="AA5" s="350"/>
      <c r="AB5" s="350"/>
      <c r="AC5" s="350"/>
      <c r="AD5" s="350"/>
      <c r="AE5" s="350"/>
      <c r="AF5" s="350"/>
      <c r="AG5" s="350"/>
      <c r="AH5" s="350"/>
      <c r="AI5" s="350"/>
      <c r="AJ5" s="350"/>
      <c r="AK5" s="350"/>
      <c r="AL5" s="350"/>
      <c r="AM5" s="350"/>
      <c r="AN5" s="350"/>
      <c r="AO5" s="350"/>
      <c r="AP5" s="29"/>
      <c r="AQ5" s="31"/>
      <c r="BE5" s="347" t="s">
        <v>17</v>
      </c>
      <c r="BS5" s="24" t="s">
        <v>8</v>
      </c>
    </row>
    <row r="6" spans="1:74" ht="36.950000000000003" customHeight="1">
      <c r="B6" s="28"/>
      <c r="C6" s="29"/>
      <c r="D6" s="36" t="s">
        <v>18</v>
      </c>
      <c r="E6" s="29"/>
      <c r="F6" s="29"/>
      <c r="G6" s="29"/>
      <c r="H6" s="29"/>
      <c r="I6" s="29"/>
      <c r="J6" s="29"/>
      <c r="K6" s="351" t="s">
        <v>19</v>
      </c>
      <c r="L6" s="350"/>
      <c r="M6" s="350"/>
      <c r="N6" s="350"/>
      <c r="O6" s="350"/>
      <c r="P6" s="350"/>
      <c r="Q6" s="350"/>
      <c r="R6" s="350"/>
      <c r="S6" s="350"/>
      <c r="T6" s="350"/>
      <c r="U6" s="350"/>
      <c r="V6" s="350"/>
      <c r="W6" s="350"/>
      <c r="X6" s="350"/>
      <c r="Y6" s="350"/>
      <c r="Z6" s="350"/>
      <c r="AA6" s="350"/>
      <c r="AB6" s="350"/>
      <c r="AC6" s="350"/>
      <c r="AD6" s="350"/>
      <c r="AE6" s="350"/>
      <c r="AF6" s="350"/>
      <c r="AG6" s="350"/>
      <c r="AH6" s="350"/>
      <c r="AI6" s="350"/>
      <c r="AJ6" s="350"/>
      <c r="AK6" s="350"/>
      <c r="AL6" s="350"/>
      <c r="AM6" s="350"/>
      <c r="AN6" s="350"/>
      <c r="AO6" s="350"/>
      <c r="AP6" s="29"/>
      <c r="AQ6" s="31"/>
      <c r="BE6" s="348"/>
      <c r="BS6" s="24" t="s">
        <v>8</v>
      </c>
    </row>
    <row r="7" spans="1:74" ht="14.45" customHeight="1">
      <c r="B7" s="28"/>
      <c r="C7" s="29"/>
      <c r="D7" s="37" t="s">
        <v>20</v>
      </c>
      <c r="E7" s="29"/>
      <c r="F7" s="29"/>
      <c r="G7" s="29"/>
      <c r="H7" s="29"/>
      <c r="I7" s="29"/>
      <c r="J7" s="29"/>
      <c r="K7" s="35" t="s">
        <v>21</v>
      </c>
      <c r="L7" s="29"/>
      <c r="M7" s="29"/>
      <c r="N7" s="29"/>
      <c r="O7" s="29"/>
      <c r="P7" s="29"/>
      <c r="Q7" s="29"/>
      <c r="R7" s="29"/>
      <c r="S7" s="29"/>
      <c r="T7" s="29"/>
      <c r="U7" s="29"/>
      <c r="V7" s="29"/>
      <c r="W7" s="29"/>
      <c r="X7" s="29"/>
      <c r="Y7" s="29"/>
      <c r="Z7" s="29"/>
      <c r="AA7" s="29"/>
      <c r="AB7" s="29"/>
      <c r="AC7" s="29"/>
      <c r="AD7" s="29"/>
      <c r="AE7" s="29"/>
      <c r="AF7" s="29"/>
      <c r="AG7" s="29"/>
      <c r="AH7" s="29"/>
      <c r="AI7" s="29"/>
      <c r="AJ7" s="29"/>
      <c r="AK7" s="37" t="s">
        <v>22</v>
      </c>
      <c r="AL7" s="29"/>
      <c r="AM7" s="29"/>
      <c r="AN7" s="35" t="s">
        <v>23</v>
      </c>
      <c r="AO7" s="29"/>
      <c r="AP7" s="29"/>
      <c r="AQ7" s="31"/>
      <c r="BE7" s="348"/>
      <c r="BS7" s="24" t="s">
        <v>8</v>
      </c>
    </row>
    <row r="8" spans="1:74" ht="14.45" customHeight="1">
      <c r="B8" s="28"/>
      <c r="C8" s="29"/>
      <c r="D8" s="37" t="s">
        <v>24</v>
      </c>
      <c r="E8" s="29"/>
      <c r="F8" s="29"/>
      <c r="G8" s="29"/>
      <c r="H8" s="29"/>
      <c r="I8" s="29"/>
      <c r="J8" s="29"/>
      <c r="K8" s="35" t="s">
        <v>25</v>
      </c>
      <c r="L8" s="29"/>
      <c r="M8" s="29"/>
      <c r="N8" s="29"/>
      <c r="O8" s="29"/>
      <c r="P8" s="29"/>
      <c r="Q8" s="29"/>
      <c r="R8" s="29"/>
      <c r="S8" s="29"/>
      <c r="T8" s="29"/>
      <c r="U8" s="29"/>
      <c r="V8" s="29"/>
      <c r="W8" s="29"/>
      <c r="X8" s="29"/>
      <c r="Y8" s="29"/>
      <c r="Z8" s="29"/>
      <c r="AA8" s="29"/>
      <c r="AB8" s="29"/>
      <c r="AC8" s="29"/>
      <c r="AD8" s="29"/>
      <c r="AE8" s="29"/>
      <c r="AF8" s="29"/>
      <c r="AG8" s="29"/>
      <c r="AH8" s="29"/>
      <c r="AI8" s="29"/>
      <c r="AJ8" s="29"/>
      <c r="AK8" s="37" t="s">
        <v>26</v>
      </c>
      <c r="AL8" s="29"/>
      <c r="AM8" s="29"/>
      <c r="AN8" s="38" t="s">
        <v>27</v>
      </c>
      <c r="AO8" s="29"/>
      <c r="AP8" s="29"/>
      <c r="AQ8" s="31"/>
      <c r="BE8" s="348"/>
      <c r="BS8" s="24" t="s">
        <v>8</v>
      </c>
    </row>
    <row r="9" spans="1:74" ht="14.45"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48"/>
      <c r="BS9" s="24" t="s">
        <v>8</v>
      </c>
    </row>
    <row r="10" spans="1:74" ht="14.45" customHeight="1">
      <c r="B10" s="28"/>
      <c r="C10" s="29"/>
      <c r="D10" s="37" t="s">
        <v>28</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37" t="s">
        <v>29</v>
      </c>
      <c r="AL10" s="29"/>
      <c r="AM10" s="29"/>
      <c r="AN10" s="35" t="s">
        <v>30</v>
      </c>
      <c r="AO10" s="29"/>
      <c r="AP10" s="29"/>
      <c r="AQ10" s="31"/>
      <c r="BE10" s="348"/>
      <c r="BS10" s="24" t="s">
        <v>8</v>
      </c>
    </row>
    <row r="11" spans="1:74" ht="18.399999999999999" customHeight="1">
      <c r="B11" s="28"/>
      <c r="C11" s="29"/>
      <c r="D11" s="29"/>
      <c r="E11" s="35" t="s">
        <v>31</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37" t="s">
        <v>32</v>
      </c>
      <c r="AL11" s="29"/>
      <c r="AM11" s="29"/>
      <c r="AN11" s="35" t="s">
        <v>33</v>
      </c>
      <c r="AO11" s="29"/>
      <c r="AP11" s="29"/>
      <c r="AQ11" s="31"/>
      <c r="BE11" s="348"/>
      <c r="BS11" s="24" t="s">
        <v>8</v>
      </c>
    </row>
    <row r="12" spans="1:74" ht="6.95"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48"/>
      <c r="BS12" s="24" t="s">
        <v>8</v>
      </c>
    </row>
    <row r="13" spans="1:74" ht="14.45" customHeight="1">
      <c r="B13" s="28"/>
      <c r="C13" s="29"/>
      <c r="D13" s="37" t="s">
        <v>34</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37" t="s">
        <v>29</v>
      </c>
      <c r="AL13" s="29"/>
      <c r="AM13" s="29"/>
      <c r="AN13" s="39" t="s">
        <v>35</v>
      </c>
      <c r="AO13" s="29"/>
      <c r="AP13" s="29"/>
      <c r="AQ13" s="31"/>
      <c r="BE13" s="348"/>
      <c r="BS13" s="24" t="s">
        <v>8</v>
      </c>
    </row>
    <row r="14" spans="1:74">
      <c r="B14" s="28"/>
      <c r="C14" s="29"/>
      <c r="D14" s="29"/>
      <c r="E14" s="352" t="s">
        <v>35</v>
      </c>
      <c r="F14" s="353"/>
      <c r="G14" s="353"/>
      <c r="H14" s="353"/>
      <c r="I14" s="353"/>
      <c r="J14" s="353"/>
      <c r="K14" s="353"/>
      <c r="L14" s="353"/>
      <c r="M14" s="353"/>
      <c r="N14" s="353"/>
      <c r="O14" s="353"/>
      <c r="P14" s="353"/>
      <c r="Q14" s="353"/>
      <c r="R14" s="353"/>
      <c r="S14" s="353"/>
      <c r="T14" s="353"/>
      <c r="U14" s="353"/>
      <c r="V14" s="353"/>
      <c r="W14" s="353"/>
      <c r="X14" s="353"/>
      <c r="Y14" s="353"/>
      <c r="Z14" s="353"/>
      <c r="AA14" s="353"/>
      <c r="AB14" s="353"/>
      <c r="AC14" s="353"/>
      <c r="AD14" s="353"/>
      <c r="AE14" s="353"/>
      <c r="AF14" s="353"/>
      <c r="AG14" s="353"/>
      <c r="AH14" s="353"/>
      <c r="AI14" s="353"/>
      <c r="AJ14" s="353"/>
      <c r="AK14" s="37" t="s">
        <v>32</v>
      </c>
      <c r="AL14" s="29"/>
      <c r="AM14" s="29"/>
      <c r="AN14" s="39" t="s">
        <v>35</v>
      </c>
      <c r="AO14" s="29"/>
      <c r="AP14" s="29"/>
      <c r="AQ14" s="31"/>
      <c r="BE14" s="348"/>
      <c r="BS14" s="24" t="s">
        <v>8</v>
      </c>
    </row>
    <row r="15" spans="1:74" ht="6.95"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48"/>
      <c r="BS15" s="24" t="s">
        <v>6</v>
      </c>
    </row>
    <row r="16" spans="1:74" ht="14.45" customHeight="1">
      <c r="B16" s="28"/>
      <c r="C16" s="29"/>
      <c r="D16" s="37" t="s">
        <v>36</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37" t="s">
        <v>29</v>
      </c>
      <c r="AL16" s="29"/>
      <c r="AM16" s="29"/>
      <c r="AN16" s="35" t="s">
        <v>37</v>
      </c>
      <c r="AO16" s="29"/>
      <c r="AP16" s="29"/>
      <c r="AQ16" s="31"/>
      <c r="BE16" s="348"/>
      <c r="BS16" s="24" t="s">
        <v>6</v>
      </c>
    </row>
    <row r="17" spans="2:71" ht="18.399999999999999" customHeight="1">
      <c r="B17" s="28"/>
      <c r="C17" s="29"/>
      <c r="D17" s="29"/>
      <c r="E17" s="35" t="s">
        <v>38</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37" t="s">
        <v>32</v>
      </c>
      <c r="AL17" s="29"/>
      <c r="AM17" s="29"/>
      <c r="AN17" s="35" t="s">
        <v>39</v>
      </c>
      <c r="AO17" s="29"/>
      <c r="AP17" s="29"/>
      <c r="AQ17" s="31"/>
      <c r="BE17" s="348"/>
      <c r="BS17" s="24" t="s">
        <v>40</v>
      </c>
    </row>
    <row r="18" spans="2:71" ht="6.95"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48"/>
      <c r="BS18" s="24" t="s">
        <v>8</v>
      </c>
    </row>
    <row r="19" spans="2:71" ht="14.45" customHeight="1">
      <c r="B19" s="28"/>
      <c r="C19" s="29"/>
      <c r="D19" s="37" t="s">
        <v>41</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48"/>
      <c r="BS19" s="24" t="s">
        <v>8</v>
      </c>
    </row>
    <row r="20" spans="2:71" ht="57" customHeight="1">
      <c r="B20" s="28"/>
      <c r="C20" s="29"/>
      <c r="D20" s="29"/>
      <c r="E20" s="354" t="s">
        <v>42</v>
      </c>
      <c r="F20" s="354"/>
      <c r="G20" s="354"/>
      <c r="H20" s="354"/>
      <c r="I20" s="354"/>
      <c r="J20" s="354"/>
      <c r="K20" s="354"/>
      <c r="L20" s="354"/>
      <c r="M20" s="354"/>
      <c r="N20" s="354"/>
      <c r="O20" s="354"/>
      <c r="P20" s="354"/>
      <c r="Q20" s="354"/>
      <c r="R20" s="354"/>
      <c r="S20" s="354"/>
      <c r="T20" s="354"/>
      <c r="U20" s="354"/>
      <c r="V20" s="354"/>
      <c r="W20" s="354"/>
      <c r="X20" s="354"/>
      <c r="Y20" s="354"/>
      <c r="Z20" s="354"/>
      <c r="AA20" s="354"/>
      <c r="AB20" s="354"/>
      <c r="AC20" s="354"/>
      <c r="AD20" s="354"/>
      <c r="AE20" s="354"/>
      <c r="AF20" s="354"/>
      <c r="AG20" s="354"/>
      <c r="AH20" s="354"/>
      <c r="AI20" s="354"/>
      <c r="AJ20" s="354"/>
      <c r="AK20" s="354"/>
      <c r="AL20" s="354"/>
      <c r="AM20" s="354"/>
      <c r="AN20" s="354"/>
      <c r="AO20" s="29"/>
      <c r="AP20" s="29"/>
      <c r="AQ20" s="31"/>
      <c r="BE20" s="348"/>
      <c r="BS20" s="24" t="s">
        <v>6</v>
      </c>
    </row>
    <row r="21" spans="2:71" ht="6.95"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48"/>
    </row>
    <row r="22" spans="2:71" ht="6.95" customHeight="1">
      <c r="B22" s="28"/>
      <c r="C22" s="29"/>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29"/>
      <c r="AQ22" s="31"/>
      <c r="BE22" s="348"/>
    </row>
    <row r="23" spans="2:71" s="1" customFormat="1" ht="25.9" customHeight="1">
      <c r="B23" s="41"/>
      <c r="C23" s="42"/>
      <c r="D23" s="43" t="s">
        <v>43</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355">
        <f>ROUND(AG51,2)</f>
        <v>94516.32</v>
      </c>
      <c r="AL23" s="356"/>
      <c r="AM23" s="356"/>
      <c r="AN23" s="356"/>
      <c r="AO23" s="356"/>
      <c r="AP23" s="42"/>
      <c r="AQ23" s="45"/>
      <c r="BE23" s="348"/>
    </row>
    <row r="24" spans="2:71" s="1" customFormat="1" ht="6.95" customHeight="1">
      <c r="B24" s="41"/>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5"/>
      <c r="BE24" s="348"/>
    </row>
    <row r="25" spans="2:71" s="1" customFormat="1" ht="13.5">
      <c r="B25" s="41"/>
      <c r="C25" s="42"/>
      <c r="D25" s="42"/>
      <c r="E25" s="42"/>
      <c r="F25" s="42"/>
      <c r="G25" s="42"/>
      <c r="H25" s="42"/>
      <c r="I25" s="42"/>
      <c r="J25" s="42"/>
      <c r="K25" s="42"/>
      <c r="L25" s="357" t="s">
        <v>44</v>
      </c>
      <c r="M25" s="357"/>
      <c r="N25" s="357"/>
      <c r="O25" s="357"/>
      <c r="P25" s="42"/>
      <c r="Q25" s="42"/>
      <c r="R25" s="42"/>
      <c r="S25" s="42"/>
      <c r="T25" s="42"/>
      <c r="U25" s="42"/>
      <c r="V25" s="42"/>
      <c r="W25" s="357" t="s">
        <v>45</v>
      </c>
      <c r="X25" s="357"/>
      <c r="Y25" s="357"/>
      <c r="Z25" s="357"/>
      <c r="AA25" s="357"/>
      <c r="AB25" s="357"/>
      <c r="AC25" s="357"/>
      <c r="AD25" s="357"/>
      <c r="AE25" s="357"/>
      <c r="AF25" s="42"/>
      <c r="AG25" s="42"/>
      <c r="AH25" s="42"/>
      <c r="AI25" s="42"/>
      <c r="AJ25" s="42"/>
      <c r="AK25" s="357" t="s">
        <v>46</v>
      </c>
      <c r="AL25" s="357"/>
      <c r="AM25" s="357"/>
      <c r="AN25" s="357"/>
      <c r="AO25" s="357"/>
      <c r="AP25" s="42"/>
      <c r="AQ25" s="45"/>
      <c r="BE25" s="348"/>
    </row>
    <row r="26" spans="2:71" s="2" customFormat="1" ht="14.45" customHeight="1">
      <c r="B26" s="47"/>
      <c r="C26" s="48"/>
      <c r="D26" s="49" t="s">
        <v>47</v>
      </c>
      <c r="E26" s="48"/>
      <c r="F26" s="49" t="s">
        <v>48</v>
      </c>
      <c r="G26" s="48"/>
      <c r="H26" s="48"/>
      <c r="I26" s="48"/>
      <c r="J26" s="48"/>
      <c r="K26" s="48"/>
      <c r="L26" s="358">
        <v>0.21</v>
      </c>
      <c r="M26" s="359"/>
      <c r="N26" s="359"/>
      <c r="O26" s="359"/>
      <c r="P26" s="48"/>
      <c r="Q26" s="48"/>
      <c r="R26" s="48"/>
      <c r="S26" s="48"/>
      <c r="T26" s="48"/>
      <c r="U26" s="48"/>
      <c r="V26" s="48"/>
      <c r="W26" s="360">
        <f>ROUND(AZ51,2)</f>
        <v>94516.32</v>
      </c>
      <c r="X26" s="359"/>
      <c r="Y26" s="359"/>
      <c r="Z26" s="359"/>
      <c r="AA26" s="359"/>
      <c r="AB26" s="359"/>
      <c r="AC26" s="359"/>
      <c r="AD26" s="359"/>
      <c r="AE26" s="359"/>
      <c r="AF26" s="48"/>
      <c r="AG26" s="48"/>
      <c r="AH26" s="48"/>
      <c r="AI26" s="48"/>
      <c r="AJ26" s="48"/>
      <c r="AK26" s="360">
        <f>ROUND(AV51,2)</f>
        <v>19848.43</v>
      </c>
      <c r="AL26" s="359"/>
      <c r="AM26" s="359"/>
      <c r="AN26" s="359"/>
      <c r="AO26" s="359"/>
      <c r="AP26" s="48"/>
      <c r="AQ26" s="50"/>
      <c r="BE26" s="348"/>
    </row>
    <row r="27" spans="2:71" s="2" customFormat="1" ht="14.45" customHeight="1">
      <c r="B27" s="47"/>
      <c r="C27" s="48"/>
      <c r="D27" s="48"/>
      <c r="E27" s="48"/>
      <c r="F27" s="49" t="s">
        <v>49</v>
      </c>
      <c r="G27" s="48"/>
      <c r="H27" s="48"/>
      <c r="I27" s="48"/>
      <c r="J27" s="48"/>
      <c r="K27" s="48"/>
      <c r="L27" s="358">
        <v>0.15</v>
      </c>
      <c r="M27" s="359"/>
      <c r="N27" s="359"/>
      <c r="O27" s="359"/>
      <c r="P27" s="48"/>
      <c r="Q27" s="48"/>
      <c r="R27" s="48"/>
      <c r="S27" s="48"/>
      <c r="T27" s="48"/>
      <c r="U27" s="48"/>
      <c r="V27" s="48"/>
      <c r="W27" s="360">
        <f>ROUND(BA51,2)</f>
        <v>0</v>
      </c>
      <c r="X27" s="359"/>
      <c r="Y27" s="359"/>
      <c r="Z27" s="359"/>
      <c r="AA27" s="359"/>
      <c r="AB27" s="359"/>
      <c r="AC27" s="359"/>
      <c r="AD27" s="359"/>
      <c r="AE27" s="359"/>
      <c r="AF27" s="48"/>
      <c r="AG27" s="48"/>
      <c r="AH27" s="48"/>
      <c r="AI27" s="48"/>
      <c r="AJ27" s="48"/>
      <c r="AK27" s="360">
        <f>ROUND(AW51,2)</f>
        <v>0</v>
      </c>
      <c r="AL27" s="359"/>
      <c r="AM27" s="359"/>
      <c r="AN27" s="359"/>
      <c r="AO27" s="359"/>
      <c r="AP27" s="48"/>
      <c r="AQ27" s="50"/>
      <c r="BE27" s="348"/>
    </row>
    <row r="28" spans="2:71" s="2" customFormat="1" ht="14.45" hidden="1" customHeight="1">
      <c r="B28" s="47"/>
      <c r="C28" s="48"/>
      <c r="D28" s="48"/>
      <c r="E28" s="48"/>
      <c r="F28" s="49" t="s">
        <v>50</v>
      </c>
      <c r="G28" s="48"/>
      <c r="H28" s="48"/>
      <c r="I28" s="48"/>
      <c r="J28" s="48"/>
      <c r="K28" s="48"/>
      <c r="L28" s="358">
        <v>0.21</v>
      </c>
      <c r="M28" s="359"/>
      <c r="N28" s="359"/>
      <c r="O28" s="359"/>
      <c r="P28" s="48"/>
      <c r="Q28" s="48"/>
      <c r="R28" s="48"/>
      <c r="S28" s="48"/>
      <c r="T28" s="48"/>
      <c r="U28" s="48"/>
      <c r="V28" s="48"/>
      <c r="W28" s="360">
        <f>ROUND(BB51,2)</f>
        <v>0</v>
      </c>
      <c r="X28" s="359"/>
      <c r="Y28" s="359"/>
      <c r="Z28" s="359"/>
      <c r="AA28" s="359"/>
      <c r="AB28" s="359"/>
      <c r="AC28" s="359"/>
      <c r="AD28" s="359"/>
      <c r="AE28" s="359"/>
      <c r="AF28" s="48"/>
      <c r="AG28" s="48"/>
      <c r="AH28" s="48"/>
      <c r="AI28" s="48"/>
      <c r="AJ28" s="48"/>
      <c r="AK28" s="360">
        <v>0</v>
      </c>
      <c r="AL28" s="359"/>
      <c r="AM28" s="359"/>
      <c r="AN28" s="359"/>
      <c r="AO28" s="359"/>
      <c r="AP28" s="48"/>
      <c r="AQ28" s="50"/>
      <c r="BE28" s="348"/>
    </row>
    <row r="29" spans="2:71" s="2" customFormat="1" ht="14.45" hidden="1" customHeight="1">
      <c r="B29" s="47"/>
      <c r="C29" s="48"/>
      <c r="D29" s="48"/>
      <c r="E29" s="48"/>
      <c r="F29" s="49" t="s">
        <v>51</v>
      </c>
      <c r="G29" s="48"/>
      <c r="H29" s="48"/>
      <c r="I29" s="48"/>
      <c r="J29" s="48"/>
      <c r="K29" s="48"/>
      <c r="L29" s="358">
        <v>0.15</v>
      </c>
      <c r="M29" s="359"/>
      <c r="N29" s="359"/>
      <c r="O29" s="359"/>
      <c r="P29" s="48"/>
      <c r="Q29" s="48"/>
      <c r="R29" s="48"/>
      <c r="S29" s="48"/>
      <c r="T29" s="48"/>
      <c r="U29" s="48"/>
      <c r="V29" s="48"/>
      <c r="W29" s="360">
        <f>ROUND(BC51,2)</f>
        <v>0</v>
      </c>
      <c r="X29" s="359"/>
      <c r="Y29" s="359"/>
      <c r="Z29" s="359"/>
      <c r="AA29" s="359"/>
      <c r="AB29" s="359"/>
      <c r="AC29" s="359"/>
      <c r="AD29" s="359"/>
      <c r="AE29" s="359"/>
      <c r="AF29" s="48"/>
      <c r="AG29" s="48"/>
      <c r="AH29" s="48"/>
      <c r="AI29" s="48"/>
      <c r="AJ29" s="48"/>
      <c r="AK29" s="360">
        <v>0</v>
      </c>
      <c r="AL29" s="359"/>
      <c r="AM29" s="359"/>
      <c r="AN29" s="359"/>
      <c r="AO29" s="359"/>
      <c r="AP29" s="48"/>
      <c r="AQ29" s="50"/>
      <c r="BE29" s="348"/>
    </row>
    <row r="30" spans="2:71" s="2" customFormat="1" ht="14.45" hidden="1" customHeight="1">
      <c r="B30" s="47"/>
      <c r="C30" s="48"/>
      <c r="D30" s="48"/>
      <c r="E30" s="48"/>
      <c r="F30" s="49" t="s">
        <v>52</v>
      </c>
      <c r="G30" s="48"/>
      <c r="H30" s="48"/>
      <c r="I30" s="48"/>
      <c r="J30" s="48"/>
      <c r="K30" s="48"/>
      <c r="L30" s="358">
        <v>0</v>
      </c>
      <c r="M30" s="359"/>
      <c r="N30" s="359"/>
      <c r="O30" s="359"/>
      <c r="P30" s="48"/>
      <c r="Q30" s="48"/>
      <c r="R30" s="48"/>
      <c r="S30" s="48"/>
      <c r="T30" s="48"/>
      <c r="U30" s="48"/>
      <c r="V30" s="48"/>
      <c r="W30" s="360">
        <f>ROUND(BD51,2)</f>
        <v>0</v>
      </c>
      <c r="X30" s="359"/>
      <c r="Y30" s="359"/>
      <c r="Z30" s="359"/>
      <c r="AA30" s="359"/>
      <c r="AB30" s="359"/>
      <c r="AC30" s="359"/>
      <c r="AD30" s="359"/>
      <c r="AE30" s="359"/>
      <c r="AF30" s="48"/>
      <c r="AG30" s="48"/>
      <c r="AH30" s="48"/>
      <c r="AI30" s="48"/>
      <c r="AJ30" s="48"/>
      <c r="AK30" s="360">
        <v>0</v>
      </c>
      <c r="AL30" s="359"/>
      <c r="AM30" s="359"/>
      <c r="AN30" s="359"/>
      <c r="AO30" s="359"/>
      <c r="AP30" s="48"/>
      <c r="AQ30" s="50"/>
      <c r="BE30" s="348"/>
    </row>
    <row r="31" spans="2:71" s="1" customFormat="1" ht="6.95" customHeight="1">
      <c r="B31" s="41"/>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5"/>
      <c r="BE31" s="348"/>
    </row>
    <row r="32" spans="2:71" s="1" customFormat="1" ht="25.9" customHeight="1">
      <c r="B32" s="41"/>
      <c r="C32" s="51"/>
      <c r="D32" s="52" t="s">
        <v>53</v>
      </c>
      <c r="E32" s="53"/>
      <c r="F32" s="53"/>
      <c r="G32" s="53"/>
      <c r="H32" s="53"/>
      <c r="I32" s="53"/>
      <c r="J32" s="53"/>
      <c r="K32" s="53"/>
      <c r="L32" s="53"/>
      <c r="M32" s="53"/>
      <c r="N32" s="53"/>
      <c r="O32" s="53"/>
      <c r="P32" s="53"/>
      <c r="Q32" s="53"/>
      <c r="R32" s="53"/>
      <c r="S32" s="53"/>
      <c r="T32" s="54" t="s">
        <v>54</v>
      </c>
      <c r="U32" s="53"/>
      <c r="V32" s="53"/>
      <c r="W32" s="53"/>
      <c r="X32" s="361" t="s">
        <v>55</v>
      </c>
      <c r="Y32" s="362"/>
      <c r="Z32" s="362"/>
      <c r="AA32" s="362"/>
      <c r="AB32" s="362"/>
      <c r="AC32" s="53"/>
      <c r="AD32" s="53"/>
      <c r="AE32" s="53"/>
      <c r="AF32" s="53"/>
      <c r="AG32" s="53"/>
      <c r="AH32" s="53"/>
      <c r="AI32" s="53"/>
      <c r="AJ32" s="53"/>
      <c r="AK32" s="363">
        <f>SUM(AK23:AK30)</f>
        <v>114364.75</v>
      </c>
      <c r="AL32" s="362"/>
      <c r="AM32" s="362"/>
      <c r="AN32" s="362"/>
      <c r="AO32" s="364"/>
      <c r="AP32" s="51"/>
      <c r="AQ32" s="55"/>
      <c r="BE32" s="348"/>
    </row>
    <row r="33" spans="2:56" s="1" customFormat="1" ht="6.95" customHeight="1">
      <c r="B33" s="41"/>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5"/>
    </row>
    <row r="34" spans="2:56" s="1" customFormat="1" ht="6.95" customHeight="1">
      <c r="B34" s="56"/>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8"/>
    </row>
    <row r="38" spans="2:56" s="1" customFormat="1" ht="6.95" customHeight="1">
      <c r="B38" s="59"/>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1"/>
    </row>
    <row r="39" spans="2:56" s="1" customFormat="1" ht="36.950000000000003" customHeight="1">
      <c r="B39" s="41"/>
      <c r="C39" s="62" t="s">
        <v>56</v>
      </c>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1"/>
    </row>
    <row r="40" spans="2:56" s="1" customFormat="1" ht="6.95" customHeight="1">
      <c r="B40" s="41"/>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1"/>
    </row>
    <row r="41" spans="2:56" s="3" customFormat="1" ht="14.45" customHeight="1">
      <c r="B41" s="64"/>
      <c r="C41" s="65" t="s">
        <v>15</v>
      </c>
      <c r="D41" s="66"/>
      <c r="E41" s="66"/>
      <c r="F41" s="66"/>
      <c r="G41" s="66"/>
      <c r="H41" s="66"/>
      <c r="I41" s="66"/>
      <c r="J41" s="66"/>
      <c r="K41" s="66"/>
      <c r="L41" s="66" t="str">
        <f>K5</f>
        <v>DC007048</v>
      </c>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67"/>
    </row>
    <row r="42" spans="2:56" s="4" customFormat="1" ht="36.950000000000003" customHeight="1">
      <c r="B42" s="68"/>
      <c r="C42" s="69" t="s">
        <v>18</v>
      </c>
      <c r="D42" s="70"/>
      <c r="E42" s="70"/>
      <c r="F42" s="70"/>
      <c r="G42" s="70"/>
      <c r="H42" s="70"/>
      <c r="I42" s="70"/>
      <c r="J42" s="70"/>
      <c r="K42" s="70"/>
      <c r="L42" s="365" t="str">
        <f>K6</f>
        <v>DECIN_HORNI OLDRICHOV_2.ET_RV_R0</v>
      </c>
      <c r="M42" s="366"/>
      <c r="N42" s="366"/>
      <c r="O42" s="366"/>
      <c r="P42" s="366"/>
      <c r="Q42" s="366"/>
      <c r="R42" s="366"/>
      <c r="S42" s="366"/>
      <c r="T42" s="366"/>
      <c r="U42" s="366"/>
      <c r="V42" s="366"/>
      <c r="W42" s="366"/>
      <c r="X42" s="366"/>
      <c r="Y42" s="366"/>
      <c r="Z42" s="366"/>
      <c r="AA42" s="366"/>
      <c r="AB42" s="366"/>
      <c r="AC42" s="366"/>
      <c r="AD42" s="366"/>
      <c r="AE42" s="366"/>
      <c r="AF42" s="366"/>
      <c r="AG42" s="366"/>
      <c r="AH42" s="366"/>
      <c r="AI42" s="366"/>
      <c r="AJ42" s="366"/>
      <c r="AK42" s="366"/>
      <c r="AL42" s="366"/>
      <c r="AM42" s="366"/>
      <c r="AN42" s="366"/>
      <c r="AO42" s="366"/>
      <c r="AP42" s="70"/>
      <c r="AQ42" s="70"/>
      <c r="AR42" s="71"/>
    </row>
    <row r="43" spans="2:56" s="1" customFormat="1" ht="6.95" customHeight="1">
      <c r="B43" s="41"/>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1"/>
    </row>
    <row r="44" spans="2:56" s="1" customFormat="1">
      <c r="B44" s="41"/>
      <c r="C44" s="65" t="s">
        <v>24</v>
      </c>
      <c r="D44" s="63"/>
      <c r="E44" s="63"/>
      <c r="F44" s="63"/>
      <c r="G44" s="63"/>
      <c r="H44" s="63"/>
      <c r="I44" s="63"/>
      <c r="J44" s="63"/>
      <c r="K44" s="63"/>
      <c r="L44" s="72" t="str">
        <f>IF(K8="","",K8)</f>
        <v>Horní Oldřichov</v>
      </c>
      <c r="M44" s="63"/>
      <c r="N44" s="63"/>
      <c r="O44" s="63"/>
      <c r="P44" s="63"/>
      <c r="Q44" s="63"/>
      <c r="R44" s="63"/>
      <c r="S44" s="63"/>
      <c r="T44" s="63"/>
      <c r="U44" s="63"/>
      <c r="V44" s="63"/>
      <c r="W44" s="63"/>
      <c r="X44" s="63"/>
      <c r="Y44" s="63"/>
      <c r="Z44" s="63"/>
      <c r="AA44" s="63"/>
      <c r="AB44" s="63"/>
      <c r="AC44" s="63"/>
      <c r="AD44" s="63"/>
      <c r="AE44" s="63"/>
      <c r="AF44" s="63"/>
      <c r="AG44" s="63"/>
      <c r="AH44" s="63"/>
      <c r="AI44" s="65" t="s">
        <v>26</v>
      </c>
      <c r="AJ44" s="63"/>
      <c r="AK44" s="63"/>
      <c r="AL44" s="63"/>
      <c r="AM44" s="367" t="str">
        <f>IF(AN8= "","",AN8)</f>
        <v>31. 7. 2018</v>
      </c>
      <c r="AN44" s="367"/>
      <c r="AO44" s="63"/>
      <c r="AP44" s="63"/>
      <c r="AQ44" s="63"/>
      <c r="AR44" s="61"/>
    </row>
    <row r="45" spans="2:56" s="1" customFormat="1" ht="6.95" customHeight="1">
      <c r="B45" s="41"/>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1"/>
    </row>
    <row r="46" spans="2:56" s="1" customFormat="1">
      <c r="B46" s="41"/>
      <c r="C46" s="65" t="s">
        <v>28</v>
      </c>
      <c r="D46" s="63"/>
      <c r="E46" s="63"/>
      <c r="F46" s="63"/>
      <c r="G46" s="63"/>
      <c r="H46" s="63"/>
      <c r="I46" s="63"/>
      <c r="J46" s="63"/>
      <c r="K46" s="63"/>
      <c r="L46" s="66" t="str">
        <f>IF(E11= "","",E11)</f>
        <v>SVS a.s., Přítkovská 1689, 41550 Teplice</v>
      </c>
      <c r="M46" s="63"/>
      <c r="N46" s="63"/>
      <c r="O46" s="63"/>
      <c r="P46" s="63"/>
      <c r="Q46" s="63"/>
      <c r="R46" s="63"/>
      <c r="S46" s="63"/>
      <c r="T46" s="63"/>
      <c r="U46" s="63"/>
      <c r="V46" s="63"/>
      <c r="W46" s="63"/>
      <c r="X46" s="63"/>
      <c r="Y46" s="63"/>
      <c r="Z46" s="63"/>
      <c r="AA46" s="63"/>
      <c r="AB46" s="63"/>
      <c r="AC46" s="63"/>
      <c r="AD46" s="63"/>
      <c r="AE46" s="63"/>
      <c r="AF46" s="63"/>
      <c r="AG46" s="63"/>
      <c r="AH46" s="63"/>
      <c r="AI46" s="65" t="s">
        <v>36</v>
      </c>
      <c r="AJ46" s="63"/>
      <c r="AK46" s="63"/>
      <c r="AL46" s="63"/>
      <c r="AM46" s="368" t="str">
        <f>IF(E17="","",E17)</f>
        <v>Aquecon a.s., Čs.Legií 445/4, 41501 Teplice</v>
      </c>
      <c r="AN46" s="368"/>
      <c r="AO46" s="368"/>
      <c r="AP46" s="368"/>
      <c r="AQ46" s="63"/>
      <c r="AR46" s="61"/>
      <c r="AS46" s="369" t="s">
        <v>57</v>
      </c>
      <c r="AT46" s="370"/>
      <c r="AU46" s="74"/>
      <c r="AV46" s="74"/>
      <c r="AW46" s="74"/>
      <c r="AX46" s="74"/>
      <c r="AY46" s="74"/>
      <c r="AZ46" s="74"/>
      <c r="BA46" s="74"/>
      <c r="BB46" s="74"/>
      <c r="BC46" s="74"/>
      <c r="BD46" s="75"/>
    </row>
    <row r="47" spans="2:56" s="1" customFormat="1">
      <c r="B47" s="41"/>
      <c r="C47" s="65" t="s">
        <v>34</v>
      </c>
      <c r="D47" s="63"/>
      <c r="E47" s="63"/>
      <c r="F47" s="63"/>
      <c r="G47" s="63"/>
      <c r="H47" s="63"/>
      <c r="I47" s="63"/>
      <c r="J47" s="63"/>
      <c r="K47" s="63"/>
      <c r="L47" s="66" t="str">
        <f>IF(E14= "Vyplň údaj","",E14)</f>
        <v/>
      </c>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63"/>
      <c r="AO47" s="63"/>
      <c r="AP47" s="63"/>
      <c r="AQ47" s="63"/>
      <c r="AR47" s="61"/>
      <c r="AS47" s="371"/>
      <c r="AT47" s="372"/>
      <c r="AU47" s="76"/>
      <c r="AV47" s="76"/>
      <c r="AW47" s="76"/>
      <c r="AX47" s="76"/>
      <c r="AY47" s="76"/>
      <c r="AZ47" s="76"/>
      <c r="BA47" s="76"/>
      <c r="BB47" s="76"/>
      <c r="BC47" s="76"/>
      <c r="BD47" s="77"/>
    </row>
    <row r="48" spans="2:56" s="1" customFormat="1" ht="10.9" customHeight="1">
      <c r="B48" s="41"/>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3"/>
      <c r="AE48" s="63"/>
      <c r="AF48" s="63"/>
      <c r="AG48" s="63"/>
      <c r="AH48" s="63"/>
      <c r="AI48" s="63"/>
      <c r="AJ48" s="63"/>
      <c r="AK48" s="63"/>
      <c r="AL48" s="63"/>
      <c r="AM48" s="63"/>
      <c r="AN48" s="63"/>
      <c r="AO48" s="63"/>
      <c r="AP48" s="63"/>
      <c r="AQ48" s="63"/>
      <c r="AR48" s="61"/>
      <c r="AS48" s="373"/>
      <c r="AT48" s="374"/>
      <c r="AU48" s="42"/>
      <c r="AV48" s="42"/>
      <c r="AW48" s="42"/>
      <c r="AX48" s="42"/>
      <c r="AY48" s="42"/>
      <c r="AZ48" s="42"/>
      <c r="BA48" s="42"/>
      <c r="BB48" s="42"/>
      <c r="BC48" s="42"/>
      <c r="BD48" s="78"/>
    </row>
    <row r="49" spans="1:91" s="1" customFormat="1" ht="29.25" customHeight="1">
      <c r="B49" s="41"/>
      <c r="C49" s="375" t="s">
        <v>58</v>
      </c>
      <c r="D49" s="376"/>
      <c r="E49" s="376"/>
      <c r="F49" s="376"/>
      <c r="G49" s="376"/>
      <c r="H49" s="79"/>
      <c r="I49" s="377" t="s">
        <v>59</v>
      </c>
      <c r="J49" s="376"/>
      <c r="K49" s="376"/>
      <c r="L49" s="376"/>
      <c r="M49" s="376"/>
      <c r="N49" s="376"/>
      <c r="O49" s="376"/>
      <c r="P49" s="376"/>
      <c r="Q49" s="376"/>
      <c r="R49" s="376"/>
      <c r="S49" s="376"/>
      <c r="T49" s="376"/>
      <c r="U49" s="376"/>
      <c r="V49" s="376"/>
      <c r="W49" s="376"/>
      <c r="X49" s="376"/>
      <c r="Y49" s="376"/>
      <c r="Z49" s="376"/>
      <c r="AA49" s="376"/>
      <c r="AB49" s="376"/>
      <c r="AC49" s="376"/>
      <c r="AD49" s="376"/>
      <c r="AE49" s="376"/>
      <c r="AF49" s="376"/>
      <c r="AG49" s="378" t="s">
        <v>60</v>
      </c>
      <c r="AH49" s="376"/>
      <c r="AI49" s="376"/>
      <c r="AJ49" s="376"/>
      <c r="AK49" s="376"/>
      <c r="AL49" s="376"/>
      <c r="AM49" s="376"/>
      <c r="AN49" s="377" t="s">
        <v>61</v>
      </c>
      <c r="AO49" s="376"/>
      <c r="AP49" s="376"/>
      <c r="AQ49" s="80" t="s">
        <v>62</v>
      </c>
      <c r="AR49" s="61"/>
      <c r="AS49" s="81" t="s">
        <v>63</v>
      </c>
      <c r="AT49" s="82" t="s">
        <v>64</v>
      </c>
      <c r="AU49" s="82" t="s">
        <v>65</v>
      </c>
      <c r="AV49" s="82" t="s">
        <v>66</v>
      </c>
      <c r="AW49" s="82" t="s">
        <v>67</v>
      </c>
      <c r="AX49" s="82" t="s">
        <v>68</v>
      </c>
      <c r="AY49" s="82" t="s">
        <v>69</v>
      </c>
      <c r="AZ49" s="82" t="s">
        <v>70</v>
      </c>
      <c r="BA49" s="82" t="s">
        <v>71</v>
      </c>
      <c r="BB49" s="82" t="s">
        <v>72</v>
      </c>
      <c r="BC49" s="82" t="s">
        <v>73</v>
      </c>
      <c r="BD49" s="83" t="s">
        <v>74</v>
      </c>
    </row>
    <row r="50" spans="1:91" s="1" customFormat="1" ht="10.9" customHeight="1">
      <c r="B50" s="41"/>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63"/>
      <c r="AL50" s="63"/>
      <c r="AM50" s="63"/>
      <c r="AN50" s="63"/>
      <c r="AO50" s="63"/>
      <c r="AP50" s="63"/>
      <c r="AQ50" s="63"/>
      <c r="AR50" s="61"/>
      <c r="AS50" s="84"/>
      <c r="AT50" s="85"/>
      <c r="AU50" s="85"/>
      <c r="AV50" s="85"/>
      <c r="AW50" s="85"/>
      <c r="AX50" s="85"/>
      <c r="AY50" s="85"/>
      <c r="AZ50" s="85"/>
      <c r="BA50" s="85"/>
      <c r="BB50" s="85"/>
      <c r="BC50" s="85"/>
      <c r="BD50" s="86"/>
    </row>
    <row r="51" spans="1:91" s="4" customFormat="1" ht="32.450000000000003" customHeight="1">
      <c r="B51" s="68"/>
      <c r="C51" s="87" t="s">
        <v>75</v>
      </c>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382">
        <f>ROUND(SUM(AG52:AG57),2)</f>
        <v>94516.32</v>
      </c>
      <c r="AH51" s="382"/>
      <c r="AI51" s="382"/>
      <c r="AJ51" s="382"/>
      <c r="AK51" s="382"/>
      <c r="AL51" s="382"/>
      <c r="AM51" s="382"/>
      <c r="AN51" s="383">
        <f t="shared" ref="AN51:AN57" si="0">SUM(AG51,AT51)</f>
        <v>114364.75</v>
      </c>
      <c r="AO51" s="383"/>
      <c r="AP51" s="383"/>
      <c r="AQ51" s="89" t="s">
        <v>76</v>
      </c>
      <c r="AR51" s="71"/>
      <c r="AS51" s="90">
        <f>ROUND(SUM(AS52:AS57),2)</f>
        <v>0</v>
      </c>
      <c r="AT51" s="91">
        <f t="shared" ref="AT51:AT57" si="1">ROUND(SUM(AV51:AW51),2)</f>
        <v>19848.43</v>
      </c>
      <c r="AU51" s="92">
        <f>ROUND(SUM(AU52:AU57),5)</f>
        <v>0</v>
      </c>
      <c r="AV51" s="91">
        <f>ROUND(AZ51*L26,2)</f>
        <v>19848.43</v>
      </c>
      <c r="AW51" s="91">
        <f>ROUND(BA51*L27,2)</f>
        <v>0</v>
      </c>
      <c r="AX51" s="91">
        <f>ROUND(BB51*L26,2)</f>
        <v>0</v>
      </c>
      <c r="AY51" s="91">
        <f>ROUND(BC51*L27,2)</f>
        <v>0</v>
      </c>
      <c r="AZ51" s="91">
        <f>ROUND(SUM(AZ52:AZ57),2)</f>
        <v>94516.32</v>
      </c>
      <c r="BA51" s="91">
        <f>ROUND(SUM(BA52:BA57),2)</f>
        <v>0</v>
      </c>
      <c r="BB51" s="91">
        <f>ROUND(SUM(BB52:BB57),2)</f>
        <v>0</v>
      </c>
      <c r="BC51" s="91">
        <f>ROUND(SUM(BC52:BC57),2)</f>
        <v>0</v>
      </c>
      <c r="BD51" s="93">
        <f>ROUND(SUM(BD52:BD57),2)</f>
        <v>0</v>
      </c>
      <c r="BS51" s="94" t="s">
        <v>77</v>
      </c>
      <c r="BT51" s="94" t="s">
        <v>78</v>
      </c>
      <c r="BU51" s="95" t="s">
        <v>79</v>
      </c>
      <c r="BV51" s="94" t="s">
        <v>80</v>
      </c>
      <c r="BW51" s="94" t="s">
        <v>7</v>
      </c>
      <c r="BX51" s="94" t="s">
        <v>81</v>
      </c>
      <c r="CL51" s="94" t="s">
        <v>21</v>
      </c>
    </row>
    <row r="52" spans="1:91" s="5" customFormat="1" ht="16.5" customHeight="1">
      <c r="A52" s="96" t="s">
        <v>82</v>
      </c>
      <c r="B52" s="97"/>
      <c r="C52" s="98"/>
      <c r="D52" s="381" t="s">
        <v>83</v>
      </c>
      <c r="E52" s="381"/>
      <c r="F52" s="381"/>
      <c r="G52" s="381"/>
      <c r="H52" s="381"/>
      <c r="I52" s="99"/>
      <c r="J52" s="381" t="s">
        <v>84</v>
      </c>
      <c r="K52" s="381"/>
      <c r="L52" s="381"/>
      <c r="M52" s="381"/>
      <c r="N52" s="381"/>
      <c r="O52" s="381"/>
      <c r="P52" s="381"/>
      <c r="Q52" s="381"/>
      <c r="R52" s="381"/>
      <c r="S52" s="381"/>
      <c r="T52" s="381"/>
      <c r="U52" s="381"/>
      <c r="V52" s="381"/>
      <c r="W52" s="381"/>
      <c r="X52" s="381"/>
      <c r="Y52" s="381"/>
      <c r="Z52" s="381"/>
      <c r="AA52" s="381"/>
      <c r="AB52" s="381"/>
      <c r="AC52" s="381"/>
      <c r="AD52" s="381"/>
      <c r="AE52" s="381"/>
      <c r="AF52" s="381"/>
      <c r="AG52" s="379">
        <f>'01 - IO 01 - Řad 1'!J27</f>
        <v>0</v>
      </c>
      <c r="AH52" s="380"/>
      <c r="AI52" s="380"/>
      <c r="AJ52" s="380"/>
      <c r="AK52" s="380"/>
      <c r="AL52" s="380"/>
      <c r="AM52" s="380"/>
      <c r="AN52" s="379">
        <f t="shared" si="0"/>
        <v>0</v>
      </c>
      <c r="AO52" s="380"/>
      <c r="AP52" s="380"/>
      <c r="AQ52" s="100" t="s">
        <v>85</v>
      </c>
      <c r="AR52" s="101"/>
      <c r="AS52" s="102">
        <v>0</v>
      </c>
      <c r="AT52" s="103">
        <f t="shared" si="1"/>
        <v>0</v>
      </c>
      <c r="AU52" s="104">
        <f>'01 - IO 01 - Řad 1'!P85</f>
        <v>0</v>
      </c>
      <c r="AV52" s="103">
        <f>'01 - IO 01 - Řad 1'!J30</f>
        <v>0</v>
      </c>
      <c r="AW52" s="103">
        <f>'01 - IO 01 - Řad 1'!J31</f>
        <v>0</v>
      </c>
      <c r="AX52" s="103">
        <f>'01 - IO 01 - Řad 1'!J32</f>
        <v>0</v>
      </c>
      <c r="AY52" s="103">
        <f>'01 - IO 01 - Řad 1'!J33</f>
        <v>0</v>
      </c>
      <c r="AZ52" s="103">
        <f>'01 - IO 01 - Řad 1'!F30</f>
        <v>0</v>
      </c>
      <c r="BA52" s="103">
        <f>'01 - IO 01 - Řad 1'!F31</f>
        <v>0</v>
      </c>
      <c r="BB52" s="103">
        <f>'01 - IO 01 - Řad 1'!F32</f>
        <v>0</v>
      </c>
      <c r="BC52" s="103">
        <f>'01 - IO 01 - Řad 1'!F33</f>
        <v>0</v>
      </c>
      <c r="BD52" s="105">
        <f>'01 - IO 01 - Řad 1'!F34</f>
        <v>0</v>
      </c>
      <c r="BT52" s="106" t="s">
        <v>86</v>
      </c>
      <c r="BV52" s="106" t="s">
        <v>80</v>
      </c>
      <c r="BW52" s="106" t="s">
        <v>87</v>
      </c>
      <c r="BX52" s="106" t="s">
        <v>7</v>
      </c>
      <c r="CL52" s="106" t="s">
        <v>21</v>
      </c>
      <c r="CM52" s="106" t="s">
        <v>23</v>
      </c>
    </row>
    <row r="53" spans="1:91" s="5" customFormat="1" ht="16.5" customHeight="1">
      <c r="A53" s="96" t="s">
        <v>82</v>
      </c>
      <c r="B53" s="97"/>
      <c r="C53" s="98"/>
      <c r="D53" s="381" t="s">
        <v>88</v>
      </c>
      <c r="E53" s="381"/>
      <c r="F53" s="381"/>
      <c r="G53" s="381"/>
      <c r="H53" s="381"/>
      <c r="I53" s="99"/>
      <c r="J53" s="381" t="s">
        <v>89</v>
      </c>
      <c r="K53" s="381"/>
      <c r="L53" s="381"/>
      <c r="M53" s="381"/>
      <c r="N53" s="381"/>
      <c r="O53" s="381"/>
      <c r="P53" s="381"/>
      <c r="Q53" s="381"/>
      <c r="R53" s="381"/>
      <c r="S53" s="381"/>
      <c r="T53" s="381"/>
      <c r="U53" s="381"/>
      <c r="V53" s="381"/>
      <c r="W53" s="381"/>
      <c r="X53" s="381"/>
      <c r="Y53" s="381"/>
      <c r="Z53" s="381"/>
      <c r="AA53" s="381"/>
      <c r="AB53" s="381"/>
      <c r="AC53" s="381"/>
      <c r="AD53" s="381"/>
      <c r="AE53" s="381"/>
      <c r="AF53" s="381"/>
      <c r="AG53" s="379">
        <f>'02 - IO 09 - Řad 9'!J27</f>
        <v>0</v>
      </c>
      <c r="AH53" s="380"/>
      <c r="AI53" s="380"/>
      <c r="AJ53" s="380"/>
      <c r="AK53" s="380"/>
      <c r="AL53" s="380"/>
      <c r="AM53" s="380"/>
      <c r="AN53" s="379">
        <f t="shared" si="0"/>
        <v>0</v>
      </c>
      <c r="AO53" s="380"/>
      <c r="AP53" s="380"/>
      <c r="AQ53" s="100" t="s">
        <v>85</v>
      </c>
      <c r="AR53" s="101"/>
      <c r="AS53" s="102">
        <v>0</v>
      </c>
      <c r="AT53" s="103">
        <f t="shared" si="1"/>
        <v>0</v>
      </c>
      <c r="AU53" s="104">
        <f>'02 - IO 09 - Řad 9'!P85</f>
        <v>0</v>
      </c>
      <c r="AV53" s="103">
        <f>'02 - IO 09 - Řad 9'!J30</f>
        <v>0</v>
      </c>
      <c r="AW53" s="103">
        <f>'02 - IO 09 - Řad 9'!J31</f>
        <v>0</v>
      </c>
      <c r="AX53" s="103">
        <f>'02 - IO 09 - Řad 9'!J32</f>
        <v>0</v>
      </c>
      <c r="AY53" s="103">
        <f>'02 - IO 09 - Řad 9'!J33</f>
        <v>0</v>
      </c>
      <c r="AZ53" s="103">
        <f>'02 - IO 09 - Řad 9'!F30</f>
        <v>0</v>
      </c>
      <c r="BA53" s="103">
        <f>'02 - IO 09 - Řad 9'!F31</f>
        <v>0</v>
      </c>
      <c r="BB53" s="103">
        <f>'02 - IO 09 - Řad 9'!F32</f>
        <v>0</v>
      </c>
      <c r="BC53" s="103">
        <f>'02 - IO 09 - Řad 9'!F33</f>
        <v>0</v>
      </c>
      <c r="BD53" s="105">
        <f>'02 - IO 09 - Řad 9'!F34</f>
        <v>0</v>
      </c>
      <c r="BT53" s="106" t="s">
        <v>86</v>
      </c>
      <c r="BV53" s="106" t="s">
        <v>80</v>
      </c>
      <c r="BW53" s="106" t="s">
        <v>90</v>
      </c>
      <c r="BX53" s="106" t="s">
        <v>7</v>
      </c>
      <c r="CL53" s="106" t="s">
        <v>21</v>
      </c>
      <c r="CM53" s="106" t="s">
        <v>23</v>
      </c>
    </row>
    <row r="54" spans="1:91" s="5" customFormat="1" ht="16.5" customHeight="1">
      <c r="A54" s="96" t="s">
        <v>82</v>
      </c>
      <c r="B54" s="97"/>
      <c r="C54" s="98"/>
      <c r="D54" s="381" t="s">
        <v>91</v>
      </c>
      <c r="E54" s="381"/>
      <c r="F54" s="381"/>
      <c r="G54" s="381"/>
      <c r="H54" s="381"/>
      <c r="I54" s="99"/>
      <c r="J54" s="381" t="s">
        <v>92</v>
      </c>
      <c r="K54" s="381"/>
      <c r="L54" s="381"/>
      <c r="M54" s="381"/>
      <c r="N54" s="381"/>
      <c r="O54" s="381"/>
      <c r="P54" s="381"/>
      <c r="Q54" s="381"/>
      <c r="R54" s="381"/>
      <c r="S54" s="381"/>
      <c r="T54" s="381"/>
      <c r="U54" s="381"/>
      <c r="V54" s="381"/>
      <c r="W54" s="381"/>
      <c r="X54" s="381"/>
      <c r="Y54" s="381"/>
      <c r="Z54" s="381"/>
      <c r="AA54" s="381"/>
      <c r="AB54" s="381"/>
      <c r="AC54" s="381"/>
      <c r="AD54" s="381"/>
      <c r="AE54" s="381"/>
      <c r="AF54" s="381"/>
      <c r="AG54" s="379">
        <f>'03 - OBNOVA POVRCHŮ'!J27</f>
        <v>0</v>
      </c>
      <c r="AH54" s="380"/>
      <c r="AI54" s="380"/>
      <c r="AJ54" s="380"/>
      <c r="AK54" s="380"/>
      <c r="AL54" s="380"/>
      <c r="AM54" s="380"/>
      <c r="AN54" s="379">
        <f t="shared" si="0"/>
        <v>0</v>
      </c>
      <c r="AO54" s="380"/>
      <c r="AP54" s="380"/>
      <c r="AQ54" s="100" t="s">
        <v>85</v>
      </c>
      <c r="AR54" s="101"/>
      <c r="AS54" s="102">
        <v>0</v>
      </c>
      <c r="AT54" s="103">
        <f t="shared" si="1"/>
        <v>0</v>
      </c>
      <c r="AU54" s="104">
        <f>'03 - OBNOVA POVRCHŮ'!P81</f>
        <v>0</v>
      </c>
      <c r="AV54" s="103">
        <f>'03 - OBNOVA POVRCHŮ'!J30</f>
        <v>0</v>
      </c>
      <c r="AW54" s="103">
        <f>'03 - OBNOVA POVRCHŮ'!J31</f>
        <v>0</v>
      </c>
      <c r="AX54" s="103">
        <f>'03 - OBNOVA POVRCHŮ'!J32</f>
        <v>0</v>
      </c>
      <c r="AY54" s="103">
        <f>'03 - OBNOVA POVRCHŮ'!J33</f>
        <v>0</v>
      </c>
      <c r="AZ54" s="103">
        <f>'03 - OBNOVA POVRCHŮ'!F30</f>
        <v>0</v>
      </c>
      <c r="BA54" s="103">
        <f>'03 - OBNOVA POVRCHŮ'!F31</f>
        <v>0</v>
      </c>
      <c r="BB54" s="103">
        <f>'03 - OBNOVA POVRCHŮ'!F32</f>
        <v>0</v>
      </c>
      <c r="BC54" s="103">
        <f>'03 - OBNOVA POVRCHŮ'!F33</f>
        <v>0</v>
      </c>
      <c r="BD54" s="105">
        <f>'03 - OBNOVA POVRCHŮ'!F34</f>
        <v>0</v>
      </c>
      <c r="BT54" s="106" t="s">
        <v>86</v>
      </c>
      <c r="BV54" s="106" t="s">
        <v>80</v>
      </c>
      <c r="BW54" s="106" t="s">
        <v>93</v>
      </c>
      <c r="BX54" s="106" t="s">
        <v>7</v>
      </c>
      <c r="CL54" s="106" t="s">
        <v>94</v>
      </c>
      <c r="CM54" s="106" t="s">
        <v>23</v>
      </c>
    </row>
    <row r="55" spans="1:91" s="5" customFormat="1" ht="16.5" customHeight="1">
      <c r="A55" s="96" t="s">
        <v>82</v>
      </c>
      <c r="B55" s="97"/>
      <c r="C55" s="98"/>
      <c r="D55" s="381" t="s">
        <v>95</v>
      </c>
      <c r="E55" s="381"/>
      <c r="F55" s="381"/>
      <c r="G55" s="381"/>
      <c r="H55" s="381"/>
      <c r="I55" s="99"/>
      <c r="J55" s="381" t="s">
        <v>96</v>
      </c>
      <c r="K55" s="381"/>
      <c r="L55" s="381"/>
      <c r="M55" s="381"/>
      <c r="N55" s="381"/>
      <c r="O55" s="381"/>
      <c r="P55" s="381"/>
      <c r="Q55" s="381"/>
      <c r="R55" s="381"/>
      <c r="S55" s="381"/>
      <c r="T55" s="381"/>
      <c r="U55" s="381"/>
      <c r="V55" s="381"/>
      <c r="W55" s="381"/>
      <c r="X55" s="381"/>
      <c r="Y55" s="381"/>
      <c r="Z55" s="381"/>
      <c r="AA55" s="381"/>
      <c r="AB55" s="381"/>
      <c r="AC55" s="381"/>
      <c r="AD55" s="381"/>
      <c r="AE55" s="381"/>
      <c r="AF55" s="381"/>
      <c r="AG55" s="379">
        <f>'04 - VYMEZENÉ ČINNOSTI'!J27</f>
        <v>94516.32</v>
      </c>
      <c r="AH55" s="380"/>
      <c r="AI55" s="380"/>
      <c r="AJ55" s="380"/>
      <c r="AK55" s="380"/>
      <c r="AL55" s="380"/>
      <c r="AM55" s="380"/>
      <c r="AN55" s="379">
        <f t="shared" si="0"/>
        <v>114364.75</v>
      </c>
      <c r="AO55" s="380"/>
      <c r="AP55" s="380"/>
      <c r="AQ55" s="100" t="s">
        <v>85</v>
      </c>
      <c r="AR55" s="101"/>
      <c r="AS55" s="102">
        <v>0</v>
      </c>
      <c r="AT55" s="103">
        <f t="shared" si="1"/>
        <v>19848.43</v>
      </c>
      <c r="AU55" s="104">
        <f>'04 - VYMEZENÉ ČINNOSTI'!P78</f>
        <v>0</v>
      </c>
      <c r="AV55" s="103">
        <f>'04 - VYMEZENÉ ČINNOSTI'!J30</f>
        <v>19848.43</v>
      </c>
      <c r="AW55" s="103">
        <f>'04 - VYMEZENÉ ČINNOSTI'!J31</f>
        <v>0</v>
      </c>
      <c r="AX55" s="103">
        <f>'04 - VYMEZENÉ ČINNOSTI'!J32</f>
        <v>0</v>
      </c>
      <c r="AY55" s="103">
        <f>'04 - VYMEZENÉ ČINNOSTI'!J33</f>
        <v>0</v>
      </c>
      <c r="AZ55" s="103">
        <f>'04 - VYMEZENÉ ČINNOSTI'!F30</f>
        <v>94516.32</v>
      </c>
      <c r="BA55" s="103">
        <f>'04 - VYMEZENÉ ČINNOSTI'!F31</f>
        <v>0</v>
      </c>
      <c r="BB55" s="103">
        <f>'04 - VYMEZENÉ ČINNOSTI'!F32</f>
        <v>0</v>
      </c>
      <c r="BC55" s="103">
        <f>'04 - VYMEZENÉ ČINNOSTI'!F33</f>
        <v>0</v>
      </c>
      <c r="BD55" s="105">
        <f>'04 - VYMEZENÉ ČINNOSTI'!F34</f>
        <v>0</v>
      </c>
      <c r="BT55" s="106" t="s">
        <v>86</v>
      </c>
      <c r="BV55" s="106" t="s">
        <v>80</v>
      </c>
      <c r="BW55" s="106" t="s">
        <v>97</v>
      </c>
      <c r="BX55" s="106" t="s">
        <v>7</v>
      </c>
      <c r="CL55" s="106" t="s">
        <v>21</v>
      </c>
      <c r="CM55" s="106" t="s">
        <v>23</v>
      </c>
    </row>
    <row r="56" spans="1:91" s="5" customFormat="1" ht="31.5" customHeight="1">
      <c r="A56" s="96" t="s">
        <v>82</v>
      </c>
      <c r="B56" s="97"/>
      <c r="C56" s="98"/>
      <c r="D56" s="381" t="s">
        <v>98</v>
      </c>
      <c r="E56" s="381"/>
      <c r="F56" s="381"/>
      <c r="G56" s="381"/>
      <c r="H56" s="381"/>
      <c r="I56" s="99"/>
      <c r="J56" s="381" t="s">
        <v>99</v>
      </c>
      <c r="K56" s="381"/>
      <c r="L56" s="381"/>
      <c r="M56" s="381"/>
      <c r="N56" s="381"/>
      <c r="O56" s="381"/>
      <c r="P56" s="381"/>
      <c r="Q56" s="381"/>
      <c r="R56" s="381"/>
      <c r="S56" s="381"/>
      <c r="T56" s="381"/>
      <c r="U56" s="381"/>
      <c r="V56" s="381"/>
      <c r="W56" s="381"/>
      <c r="X56" s="381"/>
      <c r="Y56" s="381"/>
      <c r="Z56" s="381"/>
      <c r="AA56" s="381"/>
      <c r="AB56" s="381"/>
      <c r="AC56" s="381"/>
      <c r="AD56" s="381"/>
      <c r="AE56" s="381"/>
      <c r="AF56" s="381"/>
      <c r="AG56" s="379">
        <f>'05 - VRN - VEDLEJSI ROZPO...'!J27</f>
        <v>0</v>
      </c>
      <c r="AH56" s="380"/>
      <c r="AI56" s="380"/>
      <c r="AJ56" s="380"/>
      <c r="AK56" s="380"/>
      <c r="AL56" s="380"/>
      <c r="AM56" s="380"/>
      <c r="AN56" s="379">
        <f t="shared" si="0"/>
        <v>0</v>
      </c>
      <c r="AO56" s="380"/>
      <c r="AP56" s="380"/>
      <c r="AQ56" s="100" t="s">
        <v>100</v>
      </c>
      <c r="AR56" s="101"/>
      <c r="AS56" s="102">
        <v>0</v>
      </c>
      <c r="AT56" s="103">
        <f t="shared" si="1"/>
        <v>0</v>
      </c>
      <c r="AU56" s="104">
        <f>'05 - VRN - VEDLEJSI ROZPO...'!P77</f>
        <v>0</v>
      </c>
      <c r="AV56" s="103">
        <f>'05 - VRN - VEDLEJSI ROZPO...'!J30</f>
        <v>0</v>
      </c>
      <c r="AW56" s="103">
        <f>'05 - VRN - VEDLEJSI ROZPO...'!J31</f>
        <v>0</v>
      </c>
      <c r="AX56" s="103">
        <f>'05 - VRN - VEDLEJSI ROZPO...'!J32</f>
        <v>0</v>
      </c>
      <c r="AY56" s="103">
        <f>'05 - VRN - VEDLEJSI ROZPO...'!J33</f>
        <v>0</v>
      </c>
      <c r="AZ56" s="103">
        <f>'05 - VRN - VEDLEJSI ROZPO...'!F30</f>
        <v>0</v>
      </c>
      <c r="BA56" s="103">
        <f>'05 - VRN - VEDLEJSI ROZPO...'!F31</f>
        <v>0</v>
      </c>
      <c r="BB56" s="103">
        <f>'05 - VRN - VEDLEJSI ROZPO...'!F32</f>
        <v>0</v>
      </c>
      <c r="BC56" s="103">
        <f>'05 - VRN - VEDLEJSI ROZPO...'!F33</f>
        <v>0</v>
      </c>
      <c r="BD56" s="105">
        <f>'05 - VRN - VEDLEJSI ROZPO...'!F34</f>
        <v>0</v>
      </c>
      <c r="BT56" s="106" t="s">
        <v>86</v>
      </c>
      <c r="BV56" s="106" t="s">
        <v>80</v>
      </c>
      <c r="BW56" s="106" t="s">
        <v>101</v>
      </c>
      <c r="BX56" s="106" t="s">
        <v>7</v>
      </c>
      <c r="CL56" s="106" t="s">
        <v>21</v>
      </c>
      <c r="CM56" s="106" t="s">
        <v>23</v>
      </c>
    </row>
    <row r="57" spans="1:91" s="5" customFormat="1" ht="16.5" customHeight="1">
      <c r="A57" s="96" t="s">
        <v>82</v>
      </c>
      <c r="B57" s="97"/>
      <c r="C57" s="98"/>
      <c r="D57" s="381" t="s">
        <v>102</v>
      </c>
      <c r="E57" s="381"/>
      <c r="F57" s="381"/>
      <c r="G57" s="381"/>
      <c r="H57" s="381"/>
      <c r="I57" s="99"/>
      <c r="J57" s="381" t="s">
        <v>103</v>
      </c>
      <c r="K57" s="381"/>
      <c r="L57" s="381"/>
      <c r="M57" s="381"/>
      <c r="N57" s="381"/>
      <c r="O57" s="381"/>
      <c r="P57" s="381"/>
      <c r="Q57" s="381"/>
      <c r="R57" s="381"/>
      <c r="S57" s="381"/>
      <c r="T57" s="381"/>
      <c r="U57" s="381"/>
      <c r="V57" s="381"/>
      <c r="W57" s="381"/>
      <c r="X57" s="381"/>
      <c r="Y57" s="381"/>
      <c r="Z57" s="381"/>
      <c r="AA57" s="381"/>
      <c r="AB57" s="381"/>
      <c r="AC57" s="381"/>
      <c r="AD57" s="381"/>
      <c r="AE57" s="381"/>
      <c r="AF57" s="381"/>
      <c r="AG57" s="379">
        <f>'06 - ON - OSTATNI NAKLADY'!J27</f>
        <v>0</v>
      </c>
      <c r="AH57" s="380"/>
      <c r="AI57" s="380"/>
      <c r="AJ57" s="380"/>
      <c r="AK57" s="380"/>
      <c r="AL57" s="380"/>
      <c r="AM57" s="380"/>
      <c r="AN57" s="379">
        <f t="shared" si="0"/>
        <v>0</v>
      </c>
      <c r="AO57" s="380"/>
      <c r="AP57" s="380"/>
      <c r="AQ57" s="100" t="s">
        <v>104</v>
      </c>
      <c r="AR57" s="101"/>
      <c r="AS57" s="107">
        <v>0</v>
      </c>
      <c r="AT57" s="108">
        <f t="shared" si="1"/>
        <v>0</v>
      </c>
      <c r="AU57" s="109">
        <f>'06 - ON - OSTATNI NAKLADY'!P77</f>
        <v>0</v>
      </c>
      <c r="AV57" s="108">
        <f>'06 - ON - OSTATNI NAKLADY'!J30</f>
        <v>0</v>
      </c>
      <c r="AW57" s="108">
        <f>'06 - ON - OSTATNI NAKLADY'!J31</f>
        <v>0</v>
      </c>
      <c r="AX57" s="108">
        <f>'06 - ON - OSTATNI NAKLADY'!J32</f>
        <v>0</v>
      </c>
      <c r="AY57" s="108">
        <f>'06 - ON - OSTATNI NAKLADY'!J33</f>
        <v>0</v>
      </c>
      <c r="AZ57" s="108">
        <f>'06 - ON - OSTATNI NAKLADY'!F30</f>
        <v>0</v>
      </c>
      <c r="BA57" s="108">
        <f>'06 - ON - OSTATNI NAKLADY'!F31</f>
        <v>0</v>
      </c>
      <c r="BB57" s="108">
        <f>'06 - ON - OSTATNI NAKLADY'!F32</f>
        <v>0</v>
      </c>
      <c r="BC57" s="108">
        <f>'06 - ON - OSTATNI NAKLADY'!F33</f>
        <v>0</v>
      </c>
      <c r="BD57" s="110">
        <f>'06 - ON - OSTATNI NAKLADY'!F34</f>
        <v>0</v>
      </c>
      <c r="BT57" s="106" t="s">
        <v>86</v>
      </c>
      <c r="BV57" s="106" t="s">
        <v>80</v>
      </c>
      <c r="BW57" s="106" t="s">
        <v>105</v>
      </c>
      <c r="BX57" s="106" t="s">
        <v>7</v>
      </c>
      <c r="CL57" s="106" t="s">
        <v>21</v>
      </c>
      <c r="CM57" s="106" t="s">
        <v>23</v>
      </c>
    </row>
    <row r="58" spans="1:91" s="1" customFormat="1" ht="30" customHeight="1">
      <c r="B58" s="41"/>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63"/>
      <c r="AL58" s="63"/>
      <c r="AM58" s="63"/>
      <c r="AN58" s="63"/>
      <c r="AO58" s="63"/>
      <c r="AP58" s="63"/>
      <c r="AQ58" s="63"/>
      <c r="AR58" s="61"/>
    </row>
    <row r="59" spans="1:91" s="1" customFormat="1" ht="6.95" customHeight="1">
      <c r="B59" s="56"/>
      <c r="C59" s="57"/>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57"/>
      <c r="AK59" s="57"/>
      <c r="AL59" s="57"/>
      <c r="AM59" s="57"/>
      <c r="AN59" s="57"/>
      <c r="AO59" s="57"/>
      <c r="AP59" s="57"/>
      <c r="AQ59" s="57"/>
      <c r="AR59" s="61"/>
    </row>
  </sheetData>
  <sheetProtection algorithmName="SHA-512" hashValue="QTJ5AptDz/fSnCrF7L0UcXpPJ91yUdYrFYvNMO0IY99/f3UP0zPGhBhSr5wPFjFdr3SfwW8R+5fHUwsZDkzVtw==" saltValue="5uV4K8BX4JJp3YCVazSZHP7rdYRO0SsmCIJ6efoxo96J95pi4nqim/zHDUmtU47SVdrqAUSgjHTFHTwz59o5qA==" spinCount="100000" sheet="1" objects="1" scenarios="1" formatColumns="0" formatRows="0"/>
  <mergeCells count="61">
    <mergeCell ref="AG51:AM51"/>
    <mergeCell ref="AN51:AP51"/>
    <mergeCell ref="AR2:BE2"/>
    <mergeCell ref="AN56:AP56"/>
    <mergeCell ref="AG56:AM56"/>
    <mergeCell ref="D56:H56"/>
    <mergeCell ref="J56:AF56"/>
    <mergeCell ref="AN57:AP57"/>
    <mergeCell ref="AG57:AM57"/>
    <mergeCell ref="D57:H57"/>
    <mergeCell ref="J57:AF57"/>
    <mergeCell ref="AN54:AP54"/>
    <mergeCell ref="AG54:AM54"/>
    <mergeCell ref="D54:H54"/>
    <mergeCell ref="J54:AF54"/>
    <mergeCell ref="AN55:AP55"/>
    <mergeCell ref="AG55:AM55"/>
    <mergeCell ref="D55:H55"/>
    <mergeCell ref="J55:AF55"/>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01 - IO 01 - Řad 1'!C2" display="/"/>
    <hyperlink ref="A53" location="'02 - IO 09 - Řad 9'!C2" display="/"/>
    <hyperlink ref="A54" location="'03 - OBNOVA POVRCHŮ'!C2" display="/"/>
    <hyperlink ref="A55" location="'04 - VYMEZENÉ ČINNOSTI'!C2" display="/"/>
    <hyperlink ref="A56" location="'05 - VRN - VEDLEJSI ROZPO...'!C2" display="/"/>
    <hyperlink ref="A57" location="'06 - ON - OSTATNI NAKLADY'!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9"/>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12"/>
      <c r="C1" s="112"/>
      <c r="D1" s="113" t="s">
        <v>1</v>
      </c>
      <c r="E1" s="112"/>
      <c r="F1" s="114" t="s">
        <v>106</v>
      </c>
      <c r="G1" s="393" t="s">
        <v>107</v>
      </c>
      <c r="H1" s="393"/>
      <c r="I1" s="115"/>
      <c r="J1" s="114" t="s">
        <v>108</v>
      </c>
      <c r="K1" s="113" t="s">
        <v>109</v>
      </c>
      <c r="L1" s="114" t="s">
        <v>110</v>
      </c>
      <c r="M1" s="114"/>
      <c r="N1" s="114"/>
      <c r="O1" s="114"/>
      <c r="P1" s="114"/>
      <c r="Q1" s="114"/>
      <c r="R1" s="114"/>
      <c r="S1" s="114"/>
      <c r="T1" s="114"/>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84"/>
      <c r="M2" s="384"/>
      <c r="N2" s="384"/>
      <c r="O2" s="384"/>
      <c r="P2" s="384"/>
      <c r="Q2" s="384"/>
      <c r="R2" s="384"/>
      <c r="S2" s="384"/>
      <c r="T2" s="384"/>
      <c r="U2" s="384"/>
      <c r="V2" s="384"/>
      <c r="AT2" s="24" t="s">
        <v>87</v>
      </c>
    </row>
    <row r="3" spans="1:70" ht="6.95" customHeight="1">
      <c r="B3" s="25"/>
      <c r="C3" s="26"/>
      <c r="D3" s="26"/>
      <c r="E3" s="26"/>
      <c r="F3" s="26"/>
      <c r="G3" s="26"/>
      <c r="H3" s="26"/>
      <c r="I3" s="116"/>
      <c r="J3" s="26"/>
      <c r="K3" s="27"/>
      <c r="AT3" s="24" t="s">
        <v>23</v>
      </c>
    </row>
    <row r="4" spans="1:70" ht="36.950000000000003" customHeight="1">
      <c r="B4" s="28"/>
      <c r="C4" s="29"/>
      <c r="D4" s="30" t="s">
        <v>111</v>
      </c>
      <c r="E4" s="29"/>
      <c r="F4" s="29"/>
      <c r="G4" s="29"/>
      <c r="H4" s="29"/>
      <c r="I4" s="117"/>
      <c r="J4" s="29"/>
      <c r="K4" s="31"/>
      <c r="M4" s="32" t="s">
        <v>12</v>
      </c>
      <c r="AT4" s="24" t="s">
        <v>6</v>
      </c>
    </row>
    <row r="5" spans="1:70" ht="6.95" customHeight="1">
      <c r="B5" s="28"/>
      <c r="C5" s="29"/>
      <c r="D5" s="29"/>
      <c r="E5" s="29"/>
      <c r="F5" s="29"/>
      <c r="G5" s="29"/>
      <c r="H5" s="29"/>
      <c r="I5" s="117"/>
      <c r="J5" s="29"/>
      <c r="K5" s="31"/>
    </row>
    <row r="6" spans="1:70">
      <c r="B6" s="28"/>
      <c r="C6" s="29"/>
      <c r="D6" s="37" t="s">
        <v>18</v>
      </c>
      <c r="E6" s="29"/>
      <c r="F6" s="29"/>
      <c r="G6" s="29"/>
      <c r="H6" s="29"/>
      <c r="I6" s="117"/>
      <c r="J6" s="29"/>
      <c r="K6" s="31"/>
    </row>
    <row r="7" spans="1:70" ht="16.5" customHeight="1">
      <c r="B7" s="28"/>
      <c r="C7" s="29"/>
      <c r="D7" s="29"/>
      <c r="E7" s="385" t="str">
        <f>'Rekapitulace stavby'!K6</f>
        <v>DECIN_HORNI OLDRICHOV_2.ET_RV_R0</v>
      </c>
      <c r="F7" s="386"/>
      <c r="G7" s="386"/>
      <c r="H7" s="386"/>
      <c r="I7" s="117"/>
      <c r="J7" s="29"/>
      <c r="K7" s="31"/>
    </row>
    <row r="8" spans="1:70" s="1" customFormat="1">
      <c r="B8" s="41"/>
      <c r="C8" s="42"/>
      <c r="D8" s="37" t="s">
        <v>112</v>
      </c>
      <c r="E8" s="42"/>
      <c r="F8" s="42"/>
      <c r="G8" s="42"/>
      <c r="H8" s="42"/>
      <c r="I8" s="118"/>
      <c r="J8" s="42"/>
      <c r="K8" s="45"/>
    </row>
    <row r="9" spans="1:70" s="1" customFormat="1" ht="36.950000000000003" customHeight="1">
      <c r="B9" s="41"/>
      <c r="C9" s="42"/>
      <c r="D9" s="42"/>
      <c r="E9" s="387" t="s">
        <v>113</v>
      </c>
      <c r="F9" s="388"/>
      <c r="G9" s="388"/>
      <c r="H9" s="388"/>
      <c r="I9" s="118"/>
      <c r="J9" s="42"/>
      <c r="K9" s="45"/>
    </row>
    <row r="10" spans="1:70" s="1" customFormat="1" ht="13.5">
      <c r="B10" s="41"/>
      <c r="C10" s="42"/>
      <c r="D10" s="42"/>
      <c r="E10" s="42"/>
      <c r="F10" s="42"/>
      <c r="G10" s="42"/>
      <c r="H10" s="42"/>
      <c r="I10" s="118"/>
      <c r="J10" s="42"/>
      <c r="K10" s="45"/>
    </row>
    <row r="11" spans="1:70" s="1" customFormat="1" ht="14.45" customHeight="1">
      <c r="B11" s="41"/>
      <c r="C11" s="42"/>
      <c r="D11" s="37" t="s">
        <v>20</v>
      </c>
      <c r="E11" s="42"/>
      <c r="F11" s="35" t="s">
        <v>21</v>
      </c>
      <c r="G11" s="42"/>
      <c r="H11" s="42"/>
      <c r="I11" s="119" t="s">
        <v>22</v>
      </c>
      <c r="J11" s="35" t="s">
        <v>23</v>
      </c>
      <c r="K11" s="45"/>
    </row>
    <row r="12" spans="1:70" s="1" customFormat="1" ht="14.45" customHeight="1">
      <c r="B12" s="41"/>
      <c r="C12" s="42"/>
      <c r="D12" s="37" t="s">
        <v>24</v>
      </c>
      <c r="E12" s="42"/>
      <c r="F12" s="35" t="s">
        <v>25</v>
      </c>
      <c r="G12" s="42"/>
      <c r="H12" s="42"/>
      <c r="I12" s="119" t="s">
        <v>26</v>
      </c>
      <c r="J12" s="120" t="str">
        <f>'Rekapitulace stavby'!AN8</f>
        <v>31. 7. 2018</v>
      </c>
      <c r="K12" s="45"/>
    </row>
    <row r="13" spans="1:70" s="1" customFormat="1" ht="10.9" customHeight="1">
      <c r="B13" s="41"/>
      <c r="C13" s="42"/>
      <c r="D13" s="42"/>
      <c r="E13" s="42"/>
      <c r="F13" s="42"/>
      <c r="G13" s="42"/>
      <c r="H13" s="42"/>
      <c r="I13" s="118"/>
      <c r="J13" s="42"/>
      <c r="K13" s="45"/>
    </row>
    <row r="14" spans="1:70" s="1" customFormat="1" ht="14.45" customHeight="1">
      <c r="B14" s="41"/>
      <c r="C14" s="42"/>
      <c r="D14" s="37" t="s">
        <v>28</v>
      </c>
      <c r="E14" s="42"/>
      <c r="F14" s="42"/>
      <c r="G14" s="42"/>
      <c r="H14" s="42"/>
      <c r="I14" s="119" t="s">
        <v>29</v>
      </c>
      <c r="J14" s="35" t="s">
        <v>76</v>
      </c>
      <c r="K14" s="45"/>
    </row>
    <row r="15" spans="1:70" s="1" customFormat="1" ht="18" customHeight="1">
      <c r="B15" s="41"/>
      <c r="C15" s="42"/>
      <c r="D15" s="42"/>
      <c r="E15" s="35" t="s">
        <v>31</v>
      </c>
      <c r="F15" s="42"/>
      <c r="G15" s="42"/>
      <c r="H15" s="42"/>
      <c r="I15" s="119" t="s">
        <v>32</v>
      </c>
      <c r="J15" s="35" t="s">
        <v>76</v>
      </c>
      <c r="K15" s="45"/>
    </row>
    <row r="16" spans="1:70" s="1" customFormat="1" ht="6.95" customHeight="1">
      <c r="B16" s="41"/>
      <c r="C16" s="42"/>
      <c r="D16" s="42"/>
      <c r="E16" s="42"/>
      <c r="F16" s="42"/>
      <c r="G16" s="42"/>
      <c r="H16" s="42"/>
      <c r="I16" s="118"/>
      <c r="J16" s="42"/>
      <c r="K16" s="45"/>
    </row>
    <row r="17" spans="2:11" s="1" customFormat="1" ht="14.45" customHeight="1">
      <c r="B17" s="41"/>
      <c r="C17" s="42"/>
      <c r="D17" s="37" t="s">
        <v>34</v>
      </c>
      <c r="E17" s="42"/>
      <c r="F17" s="42"/>
      <c r="G17" s="42"/>
      <c r="H17" s="42"/>
      <c r="I17" s="119" t="s">
        <v>29</v>
      </c>
      <c r="J17" s="35" t="str">
        <f>IF('Rekapitulace stavby'!AN13="Vyplň údaj","",IF('Rekapitulace stavby'!AN13="","",'Rekapitulace stavby'!AN13))</f>
        <v/>
      </c>
      <c r="K17" s="45"/>
    </row>
    <row r="18" spans="2:11" s="1" customFormat="1" ht="18" customHeight="1">
      <c r="B18" s="41"/>
      <c r="C18" s="42"/>
      <c r="D18" s="42"/>
      <c r="E18" s="35" t="str">
        <f>IF('Rekapitulace stavby'!E14="Vyplň údaj","",IF('Rekapitulace stavby'!E14="","",'Rekapitulace stavby'!E14))</f>
        <v/>
      </c>
      <c r="F18" s="42"/>
      <c r="G18" s="42"/>
      <c r="H18" s="42"/>
      <c r="I18" s="119" t="s">
        <v>32</v>
      </c>
      <c r="J18" s="35" t="str">
        <f>IF('Rekapitulace stavby'!AN14="Vyplň údaj","",IF('Rekapitulace stavby'!AN14="","",'Rekapitulace stavby'!AN14))</f>
        <v/>
      </c>
      <c r="K18" s="45"/>
    </row>
    <row r="19" spans="2:11" s="1" customFormat="1" ht="6.95" customHeight="1">
      <c r="B19" s="41"/>
      <c r="C19" s="42"/>
      <c r="D19" s="42"/>
      <c r="E19" s="42"/>
      <c r="F19" s="42"/>
      <c r="G19" s="42"/>
      <c r="H19" s="42"/>
      <c r="I19" s="118"/>
      <c r="J19" s="42"/>
      <c r="K19" s="45"/>
    </row>
    <row r="20" spans="2:11" s="1" customFormat="1" ht="14.45" customHeight="1">
      <c r="B20" s="41"/>
      <c r="C20" s="42"/>
      <c r="D20" s="37" t="s">
        <v>36</v>
      </c>
      <c r="E20" s="42"/>
      <c r="F20" s="42"/>
      <c r="G20" s="42"/>
      <c r="H20" s="42"/>
      <c r="I20" s="119" t="s">
        <v>29</v>
      </c>
      <c r="J20" s="35" t="s">
        <v>76</v>
      </c>
      <c r="K20" s="45"/>
    </row>
    <row r="21" spans="2:11" s="1" customFormat="1" ht="18" customHeight="1">
      <c r="B21" s="41"/>
      <c r="C21" s="42"/>
      <c r="D21" s="42"/>
      <c r="E21" s="35" t="s">
        <v>38</v>
      </c>
      <c r="F21" s="42"/>
      <c r="G21" s="42"/>
      <c r="H21" s="42"/>
      <c r="I21" s="119" t="s">
        <v>32</v>
      </c>
      <c r="J21" s="35" t="s">
        <v>76</v>
      </c>
      <c r="K21" s="45"/>
    </row>
    <row r="22" spans="2:11" s="1" customFormat="1" ht="6.95" customHeight="1">
      <c r="B22" s="41"/>
      <c r="C22" s="42"/>
      <c r="D22" s="42"/>
      <c r="E22" s="42"/>
      <c r="F22" s="42"/>
      <c r="G22" s="42"/>
      <c r="H22" s="42"/>
      <c r="I22" s="118"/>
      <c r="J22" s="42"/>
      <c r="K22" s="45"/>
    </row>
    <row r="23" spans="2:11" s="1" customFormat="1" ht="14.45" customHeight="1">
      <c r="B23" s="41"/>
      <c r="C23" s="42"/>
      <c r="D23" s="37" t="s">
        <v>41</v>
      </c>
      <c r="E23" s="42"/>
      <c r="F23" s="42"/>
      <c r="G23" s="42"/>
      <c r="H23" s="42"/>
      <c r="I23" s="118"/>
      <c r="J23" s="42"/>
      <c r="K23" s="45"/>
    </row>
    <row r="24" spans="2:11" s="6" customFormat="1" ht="16.5" customHeight="1">
      <c r="B24" s="121"/>
      <c r="C24" s="122"/>
      <c r="D24" s="122"/>
      <c r="E24" s="354" t="s">
        <v>76</v>
      </c>
      <c r="F24" s="354"/>
      <c r="G24" s="354"/>
      <c r="H24" s="354"/>
      <c r="I24" s="123"/>
      <c r="J24" s="122"/>
      <c r="K24" s="124"/>
    </row>
    <row r="25" spans="2:11" s="1" customFormat="1" ht="6.95" customHeight="1">
      <c r="B25" s="41"/>
      <c r="C25" s="42"/>
      <c r="D25" s="42"/>
      <c r="E25" s="42"/>
      <c r="F25" s="42"/>
      <c r="G25" s="42"/>
      <c r="H25" s="42"/>
      <c r="I25" s="118"/>
      <c r="J25" s="42"/>
      <c r="K25" s="45"/>
    </row>
    <row r="26" spans="2:11" s="1" customFormat="1" ht="6.95" customHeight="1">
      <c r="B26" s="41"/>
      <c r="C26" s="42"/>
      <c r="D26" s="85"/>
      <c r="E26" s="85"/>
      <c r="F26" s="85"/>
      <c r="G26" s="85"/>
      <c r="H26" s="85"/>
      <c r="I26" s="125"/>
      <c r="J26" s="85"/>
      <c r="K26" s="126"/>
    </row>
    <row r="27" spans="2:11" s="1" customFormat="1" ht="25.35" customHeight="1">
      <c r="B27" s="41"/>
      <c r="C27" s="42"/>
      <c r="D27" s="127" t="s">
        <v>43</v>
      </c>
      <c r="E27" s="42"/>
      <c r="F27" s="42"/>
      <c r="G27" s="42"/>
      <c r="H27" s="42"/>
      <c r="I27" s="118"/>
      <c r="J27" s="128">
        <f>ROUND(J85,2)</f>
        <v>0</v>
      </c>
      <c r="K27" s="45"/>
    </row>
    <row r="28" spans="2:11" s="1" customFormat="1" ht="6.95" customHeight="1">
      <c r="B28" s="41"/>
      <c r="C28" s="42"/>
      <c r="D28" s="85"/>
      <c r="E28" s="85"/>
      <c r="F28" s="85"/>
      <c r="G28" s="85"/>
      <c r="H28" s="85"/>
      <c r="I28" s="125"/>
      <c r="J28" s="85"/>
      <c r="K28" s="126"/>
    </row>
    <row r="29" spans="2:11" s="1" customFormat="1" ht="14.45" customHeight="1">
      <c r="B29" s="41"/>
      <c r="C29" s="42"/>
      <c r="D29" s="42"/>
      <c r="E29" s="42"/>
      <c r="F29" s="46" t="s">
        <v>45</v>
      </c>
      <c r="G29" s="42"/>
      <c r="H29" s="42"/>
      <c r="I29" s="129" t="s">
        <v>44</v>
      </c>
      <c r="J29" s="46" t="s">
        <v>46</v>
      </c>
      <c r="K29" s="45"/>
    </row>
    <row r="30" spans="2:11" s="1" customFormat="1" ht="14.45" customHeight="1">
      <c r="B30" s="41"/>
      <c r="C30" s="42"/>
      <c r="D30" s="49" t="s">
        <v>47</v>
      </c>
      <c r="E30" s="49" t="s">
        <v>48</v>
      </c>
      <c r="F30" s="130">
        <f>ROUND(SUM(BE85:BE508), 2)</f>
        <v>0</v>
      </c>
      <c r="G30" s="42"/>
      <c r="H30" s="42"/>
      <c r="I30" s="131">
        <v>0.21</v>
      </c>
      <c r="J30" s="130">
        <f>ROUND(ROUND((SUM(BE85:BE508)), 2)*I30, 2)</f>
        <v>0</v>
      </c>
      <c r="K30" s="45"/>
    </row>
    <row r="31" spans="2:11" s="1" customFormat="1" ht="14.45" customHeight="1">
      <c r="B31" s="41"/>
      <c r="C31" s="42"/>
      <c r="D31" s="42"/>
      <c r="E31" s="49" t="s">
        <v>49</v>
      </c>
      <c r="F31" s="130">
        <f>ROUND(SUM(BF85:BF508), 2)</f>
        <v>0</v>
      </c>
      <c r="G31" s="42"/>
      <c r="H31" s="42"/>
      <c r="I31" s="131">
        <v>0.15</v>
      </c>
      <c r="J31" s="130">
        <f>ROUND(ROUND((SUM(BF85:BF508)), 2)*I31, 2)</f>
        <v>0</v>
      </c>
      <c r="K31" s="45"/>
    </row>
    <row r="32" spans="2:11" s="1" customFormat="1" ht="14.45" hidden="1" customHeight="1">
      <c r="B32" s="41"/>
      <c r="C32" s="42"/>
      <c r="D32" s="42"/>
      <c r="E32" s="49" t="s">
        <v>50</v>
      </c>
      <c r="F32" s="130">
        <f>ROUND(SUM(BG85:BG508), 2)</f>
        <v>0</v>
      </c>
      <c r="G32" s="42"/>
      <c r="H32" s="42"/>
      <c r="I32" s="131">
        <v>0.21</v>
      </c>
      <c r="J32" s="130">
        <v>0</v>
      </c>
      <c r="K32" s="45"/>
    </row>
    <row r="33" spans="2:11" s="1" customFormat="1" ht="14.45" hidden="1" customHeight="1">
      <c r="B33" s="41"/>
      <c r="C33" s="42"/>
      <c r="D33" s="42"/>
      <c r="E33" s="49" t="s">
        <v>51</v>
      </c>
      <c r="F33" s="130">
        <f>ROUND(SUM(BH85:BH508), 2)</f>
        <v>0</v>
      </c>
      <c r="G33" s="42"/>
      <c r="H33" s="42"/>
      <c r="I33" s="131">
        <v>0.15</v>
      </c>
      <c r="J33" s="130">
        <v>0</v>
      </c>
      <c r="K33" s="45"/>
    </row>
    <row r="34" spans="2:11" s="1" customFormat="1" ht="14.45" hidden="1" customHeight="1">
      <c r="B34" s="41"/>
      <c r="C34" s="42"/>
      <c r="D34" s="42"/>
      <c r="E34" s="49" t="s">
        <v>52</v>
      </c>
      <c r="F34" s="130">
        <f>ROUND(SUM(BI85:BI508), 2)</f>
        <v>0</v>
      </c>
      <c r="G34" s="42"/>
      <c r="H34" s="42"/>
      <c r="I34" s="131">
        <v>0</v>
      </c>
      <c r="J34" s="130">
        <v>0</v>
      </c>
      <c r="K34" s="45"/>
    </row>
    <row r="35" spans="2:11" s="1" customFormat="1" ht="6.95" customHeight="1">
      <c r="B35" s="41"/>
      <c r="C35" s="42"/>
      <c r="D35" s="42"/>
      <c r="E35" s="42"/>
      <c r="F35" s="42"/>
      <c r="G35" s="42"/>
      <c r="H35" s="42"/>
      <c r="I35" s="118"/>
      <c r="J35" s="42"/>
      <c r="K35" s="45"/>
    </row>
    <row r="36" spans="2:11" s="1" customFormat="1" ht="25.35" customHeight="1">
      <c r="B36" s="41"/>
      <c r="C36" s="132"/>
      <c r="D36" s="133" t="s">
        <v>53</v>
      </c>
      <c r="E36" s="79"/>
      <c r="F36" s="79"/>
      <c r="G36" s="134" t="s">
        <v>54</v>
      </c>
      <c r="H36" s="135" t="s">
        <v>55</v>
      </c>
      <c r="I36" s="136"/>
      <c r="J36" s="137">
        <f>SUM(J27:J34)</f>
        <v>0</v>
      </c>
      <c r="K36" s="138"/>
    </row>
    <row r="37" spans="2:11" s="1" customFormat="1" ht="14.45" customHeight="1">
      <c r="B37" s="56"/>
      <c r="C37" s="57"/>
      <c r="D37" s="57"/>
      <c r="E37" s="57"/>
      <c r="F37" s="57"/>
      <c r="G37" s="57"/>
      <c r="H37" s="57"/>
      <c r="I37" s="139"/>
      <c r="J37" s="57"/>
      <c r="K37" s="58"/>
    </row>
    <row r="41" spans="2:11" s="1" customFormat="1" ht="6.95" customHeight="1">
      <c r="B41" s="140"/>
      <c r="C41" s="141"/>
      <c r="D41" s="141"/>
      <c r="E41" s="141"/>
      <c r="F41" s="141"/>
      <c r="G41" s="141"/>
      <c r="H41" s="141"/>
      <c r="I41" s="142"/>
      <c r="J41" s="141"/>
      <c r="K41" s="143"/>
    </row>
    <row r="42" spans="2:11" s="1" customFormat="1" ht="36.950000000000003" customHeight="1">
      <c r="B42" s="41"/>
      <c r="C42" s="30" t="s">
        <v>114</v>
      </c>
      <c r="D42" s="42"/>
      <c r="E42" s="42"/>
      <c r="F42" s="42"/>
      <c r="G42" s="42"/>
      <c r="H42" s="42"/>
      <c r="I42" s="118"/>
      <c r="J42" s="42"/>
      <c r="K42" s="45"/>
    </row>
    <row r="43" spans="2:11" s="1" customFormat="1" ht="6.95" customHeight="1">
      <c r="B43" s="41"/>
      <c r="C43" s="42"/>
      <c r="D43" s="42"/>
      <c r="E43" s="42"/>
      <c r="F43" s="42"/>
      <c r="G43" s="42"/>
      <c r="H43" s="42"/>
      <c r="I43" s="118"/>
      <c r="J43" s="42"/>
      <c r="K43" s="45"/>
    </row>
    <row r="44" spans="2:11" s="1" customFormat="1" ht="14.45" customHeight="1">
      <c r="B44" s="41"/>
      <c r="C44" s="37" t="s">
        <v>18</v>
      </c>
      <c r="D44" s="42"/>
      <c r="E44" s="42"/>
      <c r="F44" s="42"/>
      <c r="G44" s="42"/>
      <c r="H44" s="42"/>
      <c r="I44" s="118"/>
      <c r="J44" s="42"/>
      <c r="K44" s="45"/>
    </row>
    <row r="45" spans="2:11" s="1" customFormat="1" ht="16.5" customHeight="1">
      <c r="B45" s="41"/>
      <c r="C45" s="42"/>
      <c r="D45" s="42"/>
      <c r="E45" s="385" t="str">
        <f>E7</f>
        <v>DECIN_HORNI OLDRICHOV_2.ET_RV_R0</v>
      </c>
      <c r="F45" s="386"/>
      <c r="G45" s="386"/>
      <c r="H45" s="386"/>
      <c r="I45" s="118"/>
      <c r="J45" s="42"/>
      <c r="K45" s="45"/>
    </row>
    <row r="46" spans="2:11" s="1" customFormat="1" ht="14.45" customHeight="1">
      <c r="B46" s="41"/>
      <c r="C46" s="37" t="s">
        <v>112</v>
      </c>
      <c r="D46" s="42"/>
      <c r="E46" s="42"/>
      <c r="F46" s="42"/>
      <c r="G46" s="42"/>
      <c r="H46" s="42"/>
      <c r="I46" s="118"/>
      <c r="J46" s="42"/>
      <c r="K46" s="45"/>
    </row>
    <row r="47" spans="2:11" s="1" customFormat="1" ht="17.25" customHeight="1">
      <c r="B47" s="41"/>
      <c r="C47" s="42"/>
      <c r="D47" s="42"/>
      <c r="E47" s="387" t="str">
        <f>E9</f>
        <v>01 - IO 01 - Řad 1</v>
      </c>
      <c r="F47" s="388"/>
      <c r="G47" s="388"/>
      <c r="H47" s="388"/>
      <c r="I47" s="118"/>
      <c r="J47" s="42"/>
      <c r="K47" s="45"/>
    </row>
    <row r="48" spans="2:11" s="1" customFormat="1" ht="6.95" customHeight="1">
      <c r="B48" s="41"/>
      <c r="C48" s="42"/>
      <c r="D48" s="42"/>
      <c r="E48" s="42"/>
      <c r="F48" s="42"/>
      <c r="G48" s="42"/>
      <c r="H48" s="42"/>
      <c r="I48" s="118"/>
      <c r="J48" s="42"/>
      <c r="K48" s="45"/>
    </row>
    <row r="49" spans="2:47" s="1" customFormat="1" ht="18" customHeight="1">
      <c r="B49" s="41"/>
      <c r="C49" s="37" t="s">
        <v>24</v>
      </c>
      <c r="D49" s="42"/>
      <c r="E49" s="42"/>
      <c r="F49" s="35" t="str">
        <f>F12</f>
        <v>Horní Oldřichov</v>
      </c>
      <c r="G49" s="42"/>
      <c r="H49" s="42"/>
      <c r="I49" s="119" t="s">
        <v>26</v>
      </c>
      <c r="J49" s="120" t="str">
        <f>IF(J12="","",J12)</f>
        <v>31. 7. 2018</v>
      </c>
      <c r="K49" s="45"/>
    </row>
    <row r="50" spans="2:47" s="1" customFormat="1" ht="6.95" customHeight="1">
      <c r="B50" s="41"/>
      <c r="C50" s="42"/>
      <c r="D50" s="42"/>
      <c r="E50" s="42"/>
      <c r="F50" s="42"/>
      <c r="G50" s="42"/>
      <c r="H50" s="42"/>
      <c r="I50" s="118"/>
      <c r="J50" s="42"/>
      <c r="K50" s="45"/>
    </row>
    <row r="51" spans="2:47" s="1" customFormat="1">
      <c r="B51" s="41"/>
      <c r="C51" s="37" t="s">
        <v>28</v>
      </c>
      <c r="D51" s="42"/>
      <c r="E51" s="42"/>
      <c r="F51" s="35" t="str">
        <f>E15</f>
        <v>SVS a.s., Přítkovská 1689, 41550 Teplice</v>
      </c>
      <c r="G51" s="42"/>
      <c r="H51" s="42"/>
      <c r="I51" s="119" t="s">
        <v>36</v>
      </c>
      <c r="J51" s="354" t="str">
        <f>E21</f>
        <v>Aquecon a.s., Čs.Legií 445/4, 41501 Teplice</v>
      </c>
      <c r="K51" s="45"/>
    </row>
    <row r="52" spans="2:47" s="1" customFormat="1" ht="14.45" customHeight="1">
      <c r="B52" s="41"/>
      <c r="C52" s="37" t="s">
        <v>34</v>
      </c>
      <c r="D52" s="42"/>
      <c r="E52" s="42"/>
      <c r="F52" s="35" t="str">
        <f>IF(E18="","",E18)</f>
        <v/>
      </c>
      <c r="G52" s="42"/>
      <c r="H52" s="42"/>
      <c r="I52" s="118"/>
      <c r="J52" s="389"/>
      <c r="K52" s="45"/>
    </row>
    <row r="53" spans="2:47" s="1" customFormat="1" ht="10.35" customHeight="1">
      <c r="B53" s="41"/>
      <c r="C53" s="42"/>
      <c r="D53" s="42"/>
      <c r="E53" s="42"/>
      <c r="F53" s="42"/>
      <c r="G53" s="42"/>
      <c r="H53" s="42"/>
      <c r="I53" s="118"/>
      <c r="J53" s="42"/>
      <c r="K53" s="45"/>
    </row>
    <row r="54" spans="2:47" s="1" customFormat="1" ht="29.25" customHeight="1">
      <c r="B54" s="41"/>
      <c r="C54" s="144" t="s">
        <v>115</v>
      </c>
      <c r="D54" s="132"/>
      <c r="E54" s="132"/>
      <c r="F54" s="132"/>
      <c r="G54" s="132"/>
      <c r="H54" s="132"/>
      <c r="I54" s="145"/>
      <c r="J54" s="146" t="s">
        <v>116</v>
      </c>
      <c r="K54" s="147"/>
    </row>
    <row r="55" spans="2:47" s="1" customFormat="1" ht="10.35" customHeight="1">
      <c r="B55" s="41"/>
      <c r="C55" s="42"/>
      <c r="D55" s="42"/>
      <c r="E55" s="42"/>
      <c r="F55" s="42"/>
      <c r="G55" s="42"/>
      <c r="H55" s="42"/>
      <c r="I55" s="118"/>
      <c r="J55" s="42"/>
      <c r="K55" s="45"/>
    </row>
    <row r="56" spans="2:47" s="1" customFormat="1" ht="29.25" customHeight="1">
      <c r="B56" s="41"/>
      <c r="C56" s="148" t="s">
        <v>117</v>
      </c>
      <c r="D56" s="42"/>
      <c r="E56" s="42"/>
      <c r="F56" s="42"/>
      <c r="G56" s="42"/>
      <c r="H56" s="42"/>
      <c r="I56" s="118"/>
      <c r="J56" s="128">
        <f>J85</f>
        <v>0</v>
      </c>
      <c r="K56" s="45"/>
      <c r="AU56" s="24" t="s">
        <v>118</v>
      </c>
    </row>
    <row r="57" spans="2:47" s="7" customFormat="1" ht="24.95" customHeight="1">
      <c r="B57" s="149"/>
      <c r="C57" s="150"/>
      <c r="D57" s="151" t="s">
        <v>119</v>
      </c>
      <c r="E57" s="152"/>
      <c r="F57" s="152"/>
      <c r="G57" s="152"/>
      <c r="H57" s="152"/>
      <c r="I57" s="153"/>
      <c r="J57" s="154">
        <f>J86</f>
        <v>0</v>
      </c>
      <c r="K57" s="155"/>
    </row>
    <row r="58" spans="2:47" s="8" customFormat="1" ht="19.899999999999999" customHeight="1">
      <c r="B58" s="156"/>
      <c r="C58" s="157"/>
      <c r="D58" s="158" t="s">
        <v>120</v>
      </c>
      <c r="E58" s="159"/>
      <c r="F58" s="159"/>
      <c r="G58" s="159"/>
      <c r="H58" s="159"/>
      <c r="I58" s="160"/>
      <c r="J58" s="161">
        <f>J87</f>
        <v>0</v>
      </c>
      <c r="K58" s="162"/>
    </row>
    <row r="59" spans="2:47" s="8" customFormat="1" ht="19.899999999999999" customHeight="1">
      <c r="B59" s="156"/>
      <c r="C59" s="157"/>
      <c r="D59" s="158" t="s">
        <v>121</v>
      </c>
      <c r="E59" s="159"/>
      <c r="F59" s="159"/>
      <c r="G59" s="159"/>
      <c r="H59" s="159"/>
      <c r="I59" s="160"/>
      <c r="J59" s="161">
        <f>J274</f>
        <v>0</v>
      </c>
      <c r="K59" s="162"/>
    </row>
    <row r="60" spans="2:47" s="8" customFormat="1" ht="19.899999999999999" customHeight="1">
      <c r="B60" s="156"/>
      <c r="C60" s="157"/>
      <c r="D60" s="158" t="s">
        <v>122</v>
      </c>
      <c r="E60" s="159"/>
      <c r="F60" s="159"/>
      <c r="G60" s="159"/>
      <c r="H60" s="159"/>
      <c r="I60" s="160"/>
      <c r="J60" s="161">
        <f>J282</f>
        <v>0</v>
      </c>
      <c r="K60" s="162"/>
    </row>
    <row r="61" spans="2:47" s="8" customFormat="1" ht="19.899999999999999" customHeight="1">
      <c r="B61" s="156"/>
      <c r="C61" s="157"/>
      <c r="D61" s="158" t="s">
        <v>123</v>
      </c>
      <c r="E61" s="159"/>
      <c r="F61" s="159"/>
      <c r="G61" s="159"/>
      <c r="H61" s="159"/>
      <c r="I61" s="160"/>
      <c r="J61" s="161">
        <f>J314</f>
        <v>0</v>
      </c>
      <c r="K61" s="162"/>
    </row>
    <row r="62" spans="2:47" s="8" customFormat="1" ht="19.899999999999999" customHeight="1">
      <c r="B62" s="156"/>
      <c r="C62" s="157"/>
      <c r="D62" s="158" t="s">
        <v>124</v>
      </c>
      <c r="E62" s="159"/>
      <c r="F62" s="159"/>
      <c r="G62" s="159"/>
      <c r="H62" s="159"/>
      <c r="I62" s="160"/>
      <c r="J62" s="161">
        <f>J467</f>
        <v>0</v>
      </c>
      <c r="K62" s="162"/>
    </row>
    <row r="63" spans="2:47" s="8" customFormat="1" ht="19.899999999999999" customHeight="1">
      <c r="B63" s="156"/>
      <c r="C63" s="157"/>
      <c r="D63" s="158" t="s">
        <v>125</v>
      </c>
      <c r="E63" s="159"/>
      <c r="F63" s="159"/>
      <c r="G63" s="159"/>
      <c r="H63" s="159"/>
      <c r="I63" s="160"/>
      <c r="J63" s="161">
        <f>J488</f>
        <v>0</v>
      </c>
      <c r="K63" s="162"/>
    </row>
    <row r="64" spans="2:47" s="8" customFormat="1" ht="19.899999999999999" customHeight="1">
      <c r="B64" s="156"/>
      <c r="C64" s="157"/>
      <c r="D64" s="158" t="s">
        <v>126</v>
      </c>
      <c r="E64" s="159"/>
      <c r="F64" s="159"/>
      <c r="G64" s="159"/>
      <c r="H64" s="159"/>
      <c r="I64" s="160"/>
      <c r="J64" s="161">
        <f>J494</f>
        <v>0</v>
      </c>
      <c r="K64" s="162"/>
    </row>
    <row r="65" spans="2:12" s="8" customFormat="1" ht="19.899999999999999" customHeight="1">
      <c r="B65" s="156"/>
      <c r="C65" s="157"/>
      <c r="D65" s="158" t="s">
        <v>127</v>
      </c>
      <c r="E65" s="159"/>
      <c r="F65" s="159"/>
      <c r="G65" s="159"/>
      <c r="H65" s="159"/>
      <c r="I65" s="160"/>
      <c r="J65" s="161">
        <f>J506</f>
        <v>0</v>
      </c>
      <c r="K65" s="162"/>
    </row>
    <row r="66" spans="2:12" s="1" customFormat="1" ht="21.75" customHeight="1">
      <c r="B66" s="41"/>
      <c r="C66" s="42"/>
      <c r="D66" s="42"/>
      <c r="E66" s="42"/>
      <c r="F66" s="42"/>
      <c r="G66" s="42"/>
      <c r="H66" s="42"/>
      <c r="I66" s="118"/>
      <c r="J66" s="42"/>
      <c r="K66" s="45"/>
    </row>
    <row r="67" spans="2:12" s="1" customFormat="1" ht="6.95" customHeight="1">
      <c r="B67" s="56"/>
      <c r="C67" s="57"/>
      <c r="D67" s="57"/>
      <c r="E67" s="57"/>
      <c r="F67" s="57"/>
      <c r="G67" s="57"/>
      <c r="H67" s="57"/>
      <c r="I67" s="139"/>
      <c r="J67" s="57"/>
      <c r="K67" s="58"/>
    </row>
    <row r="71" spans="2:12" s="1" customFormat="1" ht="6.95" customHeight="1">
      <c r="B71" s="59"/>
      <c r="C71" s="60"/>
      <c r="D71" s="60"/>
      <c r="E71" s="60"/>
      <c r="F71" s="60"/>
      <c r="G71" s="60"/>
      <c r="H71" s="60"/>
      <c r="I71" s="142"/>
      <c r="J71" s="60"/>
      <c r="K71" s="60"/>
      <c r="L71" s="61"/>
    </row>
    <row r="72" spans="2:12" s="1" customFormat="1" ht="36.950000000000003" customHeight="1">
      <c r="B72" s="41"/>
      <c r="C72" s="62" t="s">
        <v>128</v>
      </c>
      <c r="D72" s="63"/>
      <c r="E72" s="63"/>
      <c r="F72" s="63"/>
      <c r="G72" s="63"/>
      <c r="H72" s="63"/>
      <c r="I72" s="163"/>
      <c r="J72" s="63"/>
      <c r="K72" s="63"/>
      <c r="L72" s="61"/>
    </row>
    <row r="73" spans="2:12" s="1" customFormat="1" ht="6.95" customHeight="1">
      <c r="B73" s="41"/>
      <c r="C73" s="63"/>
      <c r="D73" s="63"/>
      <c r="E73" s="63"/>
      <c r="F73" s="63"/>
      <c r="G73" s="63"/>
      <c r="H73" s="63"/>
      <c r="I73" s="163"/>
      <c r="J73" s="63"/>
      <c r="K73" s="63"/>
      <c r="L73" s="61"/>
    </row>
    <row r="74" spans="2:12" s="1" customFormat="1" ht="14.45" customHeight="1">
      <c r="B74" s="41"/>
      <c r="C74" s="65" t="s">
        <v>18</v>
      </c>
      <c r="D74" s="63"/>
      <c r="E74" s="63"/>
      <c r="F74" s="63"/>
      <c r="G74" s="63"/>
      <c r="H74" s="63"/>
      <c r="I74" s="163"/>
      <c r="J74" s="63"/>
      <c r="K74" s="63"/>
      <c r="L74" s="61"/>
    </row>
    <row r="75" spans="2:12" s="1" customFormat="1" ht="16.5" customHeight="1">
      <c r="B75" s="41"/>
      <c r="C75" s="63"/>
      <c r="D75" s="63"/>
      <c r="E75" s="390" t="str">
        <f>E7</f>
        <v>DECIN_HORNI OLDRICHOV_2.ET_RV_R0</v>
      </c>
      <c r="F75" s="391"/>
      <c r="G75" s="391"/>
      <c r="H75" s="391"/>
      <c r="I75" s="163"/>
      <c r="J75" s="63"/>
      <c r="K75" s="63"/>
      <c r="L75" s="61"/>
    </row>
    <row r="76" spans="2:12" s="1" customFormat="1" ht="14.45" customHeight="1">
      <c r="B76" s="41"/>
      <c r="C76" s="65" t="s">
        <v>112</v>
      </c>
      <c r="D76" s="63"/>
      <c r="E76" s="63"/>
      <c r="F76" s="63"/>
      <c r="G76" s="63"/>
      <c r="H76" s="63"/>
      <c r="I76" s="163"/>
      <c r="J76" s="63"/>
      <c r="K76" s="63"/>
      <c r="L76" s="61"/>
    </row>
    <row r="77" spans="2:12" s="1" customFormat="1" ht="17.25" customHeight="1">
      <c r="B77" s="41"/>
      <c r="C77" s="63"/>
      <c r="D77" s="63"/>
      <c r="E77" s="365" t="str">
        <f>E9</f>
        <v>01 - IO 01 - Řad 1</v>
      </c>
      <c r="F77" s="392"/>
      <c r="G77" s="392"/>
      <c r="H77" s="392"/>
      <c r="I77" s="163"/>
      <c r="J77" s="63"/>
      <c r="K77" s="63"/>
      <c r="L77" s="61"/>
    </row>
    <row r="78" spans="2:12" s="1" customFormat="1" ht="6.95" customHeight="1">
      <c r="B78" s="41"/>
      <c r="C78" s="63"/>
      <c r="D78" s="63"/>
      <c r="E78" s="63"/>
      <c r="F78" s="63"/>
      <c r="G78" s="63"/>
      <c r="H78" s="63"/>
      <c r="I78" s="163"/>
      <c r="J78" s="63"/>
      <c r="K78" s="63"/>
      <c r="L78" s="61"/>
    </row>
    <row r="79" spans="2:12" s="1" customFormat="1" ht="18" customHeight="1">
      <c r="B79" s="41"/>
      <c r="C79" s="65" t="s">
        <v>24</v>
      </c>
      <c r="D79" s="63"/>
      <c r="E79" s="63"/>
      <c r="F79" s="164" t="str">
        <f>F12</f>
        <v>Horní Oldřichov</v>
      </c>
      <c r="G79" s="63"/>
      <c r="H79" s="63"/>
      <c r="I79" s="165" t="s">
        <v>26</v>
      </c>
      <c r="J79" s="73" t="str">
        <f>IF(J12="","",J12)</f>
        <v>31. 7. 2018</v>
      </c>
      <c r="K79" s="63"/>
      <c r="L79" s="61"/>
    </row>
    <row r="80" spans="2:12" s="1" customFormat="1" ht="6.95" customHeight="1">
      <c r="B80" s="41"/>
      <c r="C80" s="63"/>
      <c r="D80" s="63"/>
      <c r="E80" s="63"/>
      <c r="F80" s="63"/>
      <c r="G80" s="63"/>
      <c r="H80" s="63"/>
      <c r="I80" s="163"/>
      <c r="J80" s="63"/>
      <c r="K80" s="63"/>
      <c r="L80" s="61"/>
    </row>
    <row r="81" spans="2:65" s="1" customFormat="1">
      <c r="B81" s="41"/>
      <c r="C81" s="65" t="s">
        <v>28</v>
      </c>
      <c r="D81" s="63"/>
      <c r="E81" s="63"/>
      <c r="F81" s="164" t="str">
        <f>E15</f>
        <v>SVS a.s., Přítkovská 1689, 41550 Teplice</v>
      </c>
      <c r="G81" s="63"/>
      <c r="H81" s="63"/>
      <c r="I81" s="165" t="s">
        <v>36</v>
      </c>
      <c r="J81" s="164" t="str">
        <f>E21</f>
        <v>Aquecon a.s., Čs.Legií 445/4, 41501 Teplice</v>
      </c>
      <c r="K81" s="63"/>
      <c r="L81" s="61"/>
    </row>
    <row r="82" spans="2:65" s="1" customFormat="1" ht="14.45" customHeight="1">
      <c r="B82" s="41"/>
      <c r="C82" s="65" t="s">
        <v>34</v>
      </c>
      <c r="D82" s="63"/>
      <c r="E82" s="63"/>
      <c r="F82" s="164" t="str">
        <f>IF(E18="","",E18)</f>
        <v/>
      </c>
      <c r="G82" s="63"/>
      <c r="H82" s="63"/>
      <c r="I82" s="163"/>
      <c r="J82" s="63"/>
      <c r="K82" s="63"/>
      <c r="L82" s="61"/>
    </row>
    <row r="83" spans="2:65" s="1" customFormat="1" ht="10.35" customHeight="1">
      <c r="B83" s="41"/>
      <c r="C83" s="63"/>
      <c r="D83" s="63"/>
      <c r="E83" s="63"/>
      <c r="F83" s="63"/>
      <c r="G83" s="63"/>
      <c r="H83" s="63"/>
      <c r="I83" s="163"/>
      <c r="J83" s="63"/>
      <c r="K83" s="63"/>
      <c r="L83" s="61"/>
    </row>
    <row r="84" spans="2:65" s="9" customFormat="1" ht="29.25" customHeight="1">
      <c r="B84" s="166"/>
      <c r="C84" s="167" t="s">
        <v>129</v>
      </c>
      <c r="D84" s="168" t="s">
        <v>62</v>
      </c>
      <c r="E84" s="168" t="s">
        <v>58</v>
      </c>
      <c r="F84" s="168" t="s">
        <v>130</v>
      </c>
      <c r="G84" s="168" t="s">
        <v>131</v>
      </c>
      <c r="H84" s="168" t="s">
        <v>132</v>
      </c>
      <c r="I84" s="169" t="s">
        <v>133</v>
      </c>
      <c r="J84" s="168" t="s">
        <v>116</v>
      </c>
      <c r="K84" s="170" t="s">
        <v>134</v>
      </c>
      <c r="L84" s="171"/>
      <c r="M84" s="81" t="s">
        <v>135</v>
      </c>
      <c r="N84" s="82" t="s">
        <v>47</v>
      </c>
      <c r="O84" s="82" t="s">
        <v>136</v>
      </c>
      <c r="P84" s="82" t="s">
        <v>137</v>
      </c>
      <c r="Q84" s="82" t="s">
        <v>138</v>
      </c>
      <c r="R84" s="82" t="s">
        <v>139</v>
      </c>
      <c r="S84" s="82" t="s">
        <v>140</v>
      </c>
      <c r="T84" s="83" t="s">
        <v>141</v>
      </c>
    </row>
    <row r="85" spans="2:65" s="1" customFormat="1" ht="29.25" customHeight="1">
      <c r="B85" s="41"/>
      <c r="C85" s="87" t="s">
        <v>117</v>
      </c>
      <c r="D85" s="63"/>
      <c r="E85" s="63"/>
      <c r="F85" s="63"/>
      <c r="G85" s="63"/>
      <c r="H85" s="63"/>
      <c r="I85" s="163"/>
      <c r="J85" s="172">
        <f>BK85</f>
        <v>0</v>
      </c>
      <c r="K85" s="63"/>
      <c r="L85" s="61"/>
      <c r="M85" s="84"/>
      <c r="N85" s="85"/>
      <c r="O85" s="85"/>
      <c r="P85" s="173">
        <f>P86</f>
        <v>0</v>
      </c>
      <c r="Q85" s="85"/>
      <c r="R85" s="173">
        <f>R86</f>
        <v>12.384208849999997</v>
      </c>
      <c r="S85" s="85"/>
      <c r="T85" s="174">
        <f>T86</f>
        <v>7.7067999999999994</v>
      </c>
      <c r="AT85" s="24" t="s">
        <v>77</v>
      </c>
      <c r="AU85" s="24" t="s">
        <v>118</v>
      </c>
      <c r="BK85" s="175">
        <f>BK86</f>
        <v>0</v>
      </c>
    </row>
    <row r="86" spans="2:65" s="10" customFormat="1" ht="37.35" customHeight="1">
      <c r="B86" s="176"/>
      <c r="C86" s="177"/>
      <c r="D86" s="178" t="s">
        <v>77</v>
      </c>
      <c r="E86" s="179" t="s">
        <v>142</v>
      </c>
      <c r="F86" s="179" t="s">
        <v>143</v>
      </c>
      <c r="G86" s="177"/>
      <c r="H86" s="177"/>
      <c r="I86" s="180"/>
      <c r="J86" s="181">
        <f>BK86</f>
        <v>0</v>
      </c>
      <c r="K86" s="177"/>
      <c r="L86" s="182"/>
      <c r="M86" s="183"/>
      <c r="N86" s="184"/>
      <c r="O86" s="184"/>
      <c r="P86" s="185">
        <f>P87+P274+P282+P314+P467+P488+P494+P506</f>
        <v>0</v>
      </c>
      <c r="Q86" s="184"/>
      <c r="R86" s="185">
        <f>R87+R274+R282+R314+R467+R488+R494+R506</f>
        <v>12.384208849999997</v>
      </c>
      <c r="S86" s="184"/>
      <c r="T86" s="186">
        <f>T87+T274+T282+T314+T467+T488+T494+T506</f>
        <v>7.7067999999999994</v>
      </c>
      <c r="AR86" s="187" t="s">
        <v>86</v>
      </c>
      <c r="AT86" s="188" t="s">
        <v>77</v>
      </c>
      <c r="AU86" s="188" t="s">
        <v>78</v>
      </c>
      <c r="AY86" s="187" t="s">
        <v>144</v>
      </c>
      <c r="BK86" s="189">
        <f>BK87+BK274+BK282+BK314+BK467+BK488+BK494+BK506</f>
        <v>0</v>
      </c>
    </row>
    <row r="87" spans="2:65" s="10" customFormat="1" ht="19.899999999999999" customHeight="1">
      <c r="B87" s="176"/>
      <c r="C87" s="177"/>
      <c r="D87" s="178" t="s">
        <v>77</v>
      </c>
      <c r="E87" s="190" t="s">
        <v>86</v>
      </c>
      <c r="F87" s="190" t="s">
        <v>145</v>
      </c>
      <c r="G87" s="177"/>
      <c r="H87" s="177"/>
      <c r="I87" s="180"/>
      <c r="J87" s="191">
        <f>BK87</f>
        <v>0</v>
      </c>
      <c r="K87" s="177"/>
      <c r="L87" s="182"/>
      <c r="M87" s="183"/>
      <c r="N87" s="184"/>
      <c r="O87" s="184"/>
      <c r="P87" s="185">
        <f>SUM(P88:P273)</f>
        <v>0</v>
      </c>
      <c r="Q87" s="184"/>
      <c r="R87" s="185">
        <f>SUM(R88:R273)</f>
        <v>1.9717914200000002</v>
      </c>
      <c r="S87" s="184"/>
      <c r="T87" s="186">
        <f>SUM(T88:T273)</f>
        <v>0</v>
      </c>
      <c r="AR87" s="187" t="s">
        <v>86</v>
      </c>
      <c r="AT87" s="188" t="s">
        <v>77</v>
      </c>
      <c r="AU87" s="188" t="s">
        <v>86</v>
      </c>
      <c r="AY87" s="187" t="s">
        <v>144</v>
      </c>
      <c r="BK87" s="189">
        <f>SUM(BK88:BK273)</f>
        <v>0</v>
      </c>
    </row>
    <row r="88" spans="2:65" s="1" customFormat="1" ht="63.75" customHeight="1">
      <c r="B88" s="41"/>
      <c r="C88" s="192" t="s">
        <v>86</v>
      </c>
      <c r="D88" s="192" t="s">
        <v>146</v>
      </c>
      <c r="E88" s="193" t="s">
        <v>147</v>
      </c>
      <c r="F88" s="194" t="s">
        <v>148</v>
      </c>
      <c r="G88" s="195" t="s">
        <v>149</v>
      </c>
      <c r="H88" s="196">
        <v>5.5</v>
      </c>
      <c r="I88" s="197"/>
      <c r="J88" s="198">
        <f>ROUND(I88*H88,2)</f>
        <v>0</v>
      </c>
      <c r="K88" s="194" t="s">
        <v>150</v>
      </c>
      <c r="L88" s="61"/>
      <c r="M88" s="199" t="s">
        <v>76</v>
      </c>
      <c r="N88" s="200" t="s">
        <v>48</v>
      </c>
      <c r="O88" s="42"/>
      <c r="P88" s="201">
        <f>O88*H88</f>
        <v>0</v>
      </c>
      <c r="Q88" s="201">
        <v>8.6800000000000002E-3</v>
      </c>
      <c r="R88" s="201">
        <f>Q88*H88</f>
        <v>4.7740000000000005E-2</v>
      </c>
      <c r="S88" s="201">
        <v>0</v>
      </c>
      <c r="T88" s="202">
        <f>S88*H88</f>
        <v>0</v>
      </c>
      <c r="AR88" s="24" t="s">
        <v>151</v>
      </c>
      <c r="AT88" s="24" t="s">
        <v>146</v>
      </c>
      <c r="AU88" s="24" t="s">
        <v>23</v>
      </c>
      <c r="AY88" s="24" t="s">
        <v>144</v>
      </c>
      <c r="BE88" s="203">
        <f>IF(N88="základní",J88,0)</f>
        <v>0</v>
      </c>
      <c r="BF88" s="203">
        <f>IF(N88="snížená",J88,0)</f>
        <v>0</v>
      </c>
      <c r="BG88" s="203">
        <f>IF(N88="zákl. přenesená",J88,0)</f>
        <v>0</v>
      </c>
      <c r="BH88" s="203">
        <f>IF(N88="sníž. přenesená",J88,0)</f>
        <v>0</v>
      </c>
      <c r="BI88" s="203">
        <f>IF(N88="nulová",J88,0)</f>
        <v>0</v>
      </c>
      <c r="BJ88" s="24" t="s">
        <v>86</v>
      </c>
      <c r="BK88" s="203">
        <f>ROUND(I88*H88,2)</f>
        <v>0</v>
      </c>
      <c r="BL88" s="24" t="s">
        <v>151</v>
      </c>
      <c r="BM88" s="24" t="s">
        <v>152</v>
      </c>
    </row>
    <row r="89" spans="2:65" s="1" customFormat="1" ht="81">
      <c r="B89" s="41"/>
      <c r="C89" s="63"/>
      <c r="D89" s="204" t="s">
        <v>153</v>
      </c>
      <c r="E89" s="63"/>
      <c r="F89" s="205" t="s">
        <v>154</v>
      </c>
      <c r="G89" s="63"/>
      <c r="H89" s="63"/>
      <c r="I89" s="163"/>
      <c r="J89" s="63"/>
      <c r="K89" s="63"/>
      <c r="L89" s="61"/>
      <c r="M89" s="206"/>
      <c r="N89" s="42"/>
      <c r="O89" s="42"/>
      <c r="P89" s="42"/>
      <c r="Q89" s="42"/>
      <c r="R89" s="42"/>
      <c r="S89" s="42"/>
      <c r="T89" s="78"/>
      <c r="AT89" s="24" t="s">
        <v>153</v>
      </c>
      <c r="AU89" s="24" t="s">
        <v>23</v>
      </c>
    </row>
    <row r="90" spans="2:65" s="11" customFormat="1" ht="13.5">
      <c r="B90" s="207"/>
      <c r="C90" s="208"/>
      <c r="D90" s="204" t="s">
        <v>155</v>
      </c>
      <c r="E90" s="209" t="s">
        <v>76</v>
      </c>
      <c r="F90" s="210" t="s">
        <v>156</v>
      </c>
      <c r="G90" s="208"/>
      <c r="H90" s="211">
        <v>3.3</v>
      </c>
      <c r="I90" s="212"/>
      <c r="J90" s="208"/>
      <c r="K90" s="208"/>
      <c r="L90" s="213"/>
      <c r="M90" s="214"/>
      <c r="N90" s="215"/>
      <c r="O90" s="215"/>
      <c r="P90" s="215"/>
      <c r="Q90" s="215"/>
      <c r="R90" s="215"/>
      <c r="S90" s="215"/>
      <c r="T90" s="216"/>
      <c r="AT90" s="217" t="s">
        <v>155</v>
      </c>
      <c r="AU90" s="217" t="s">
        <v>23</v>
      </c>
      <c r="AV90" s="11" t="s">
        <v>23</v>
      </c>
      <c r="AW90" s="11" t="s">
        <v>40</v>
      </c>
      <c r="AX90" s="11" t="s">
        <v>78</v>
      </c>
      <c r="AY90" s="217" t="s">
        <v>144</v>
      </c>
    </row>
    <row r="91" spans="2:65" s="11" customFormat="1" ht="13.5">
      <c r="B91" s="207"/>
      <c r="C91" s="208"/>
      <c r="D91" s="204" t="s">
        <v>155</v>
      </c>
      <c r="E91" s="209" t="s">
        <v>76</v>
      </c>
      <c r="F91" s="210" t="s">
        <v>157</v>
      </c>
      <c r="G91" s="208"/>
      <c r="H91" s="211">
        <v>2.2000000000000002</v>
      </c>
      <c r="I91" s="212"/>
      <c r="J91" s="208"/>
      <c r="K91" s="208"/>
      <c r="L91" s="213"/>
      <c r="M91" s="214"/>
      <c r="N91" s="215"/>
      <c r="O91" s="215"/>
      <c r="P91" s="215"/>
      <c r="Q91" s="215"/>
      <c r="R91" s="215"/>
      <c r="S91" s="215"/>
      <c r="T91" s="216"/>
      <c r="AT91" s="217" t="s">
        <v>155</v>
      </c>
      <c r="AU91" s="217" t="s">
        <v>23</v>
      </c>
      <c r="AV91" s="11" t="s">
        <v>23</v>
      </c>
      <c r="AW91" s="11" t="s">
        <v>40</v>
      </c>
      <c r="AX91" s="11" t="s">
        <v>78</v>
      </c>
      <c r="AY91" s="217" t="s">
        <v>144</v>
      </c>
    </row>
    <row r="92" spans="2:65" s="12" customFormat="1" ht="13.5">
      <c r="B92" s="218"/>
      <c r="C92" s="219"/>
      <c r="D92" s="204" t="s">
        <v>155</v>
      </c>
      <c r="E92" s="220" t="s">
        <v>76</v>
      </c>
      <c r="F92" s="221" t="s">
        <v>158</v>
      </c>
      <c r="G92" s="219"/>
      <c r="H92" s="222">
        <v>5.5</v>
      </c>
      <c r="I92" s="223"/>
      <c r="J92" s="219"/>
      <c r="K92" s="219"/>
      <c r="L92" s="224"/>
      <c r="M92" s="225"/>
      <c r="N92" s="226"/>
      <c r="O92" s="226"/>
      <c r="P92" s="226"/>
      <c r="Q92" s="226"/>
      <c r="R92" s="226"/>
      <c r="S92" s="226"/>
      <c r="T92" s="227"/>
      <c r="AT92" s="228" t="s">
        <v>155</v>
      </c>
      <c r="AU92" s="228" t="s">
        <v>23</v>
      </c>
      <c r="AV92" s="12" t="s">
        <v>151</v>
      </c>
      <c r="AW92" s="12" t="s">
        <v>40</v>
      </c>
      <c r="AX92" s="12" t="s">
        <v>86</v>
      </c>
      <c r="AY92" s="228" t="s">
        <v>144</v>
      </c>
    </row>
    <row r="93" spans="2:65" s="1" customFormat="1" ht="63.75" customHeight="1">
      <c r="B93" s="41"/>
      <c r="C93" s="192" t="s">
        <v>23</v>
      </c>
      <c r="D93" s="192" t="s">
        <v>146</v>
      </c>
      <c r="E93" s="193" t="s">
        <v>159</v>
      </c>
      <c r="F93" s="194" t="s">
        <v>160</v>
      </c>
      <c r="G93" s="195" t="s">
        <v>149</v>
      </c>
      <c r="H93" s="196">
        <v>3.3</v>
      </c>
      <c r="I93" s="197"/>
      <c r="J93" s="198">
        <f>ROUND(I93*H93,2)</f>
        <v>0</v>
      </c>
      <c r="K93" s="194" t="s">
        <v>150</v>
      </c>
      <c r="L93" s="61"/>
      <c r="M93" s="199" t="s">
        <v>76</v>
      </c>
      <c r="N93" s="200" t="s">
        <v>48</v>
      </c>
      <c r="O93" s="42"/>
      <c r="P93" s="201">
        <f>O93*H93</f>
        <v>0</v>
      </c>
      <c r="Q93" s="201">
        <v>1.269E-2</v>
      </c>
      <c r="R93" s="201">
        <f>Q93*H93</f>
        <v>4.1876999999999998E-2</v>
      </c>
      <c r="S93" s="201">
        <v>0</v>
      </c>
      <c r="T93" s="202">
        <f>S93*H93</f>
        <v>0</v>
      </c>
      <c r="AR93" s="24" t="s">
        <v>151</v>
      </c>
      <c r="AT93" s="24" t="s">
        <v>146</v>
      </c>
      <c r="AU93" s="24" t="s">
        <v>23</v>
      </c>
      <c r="AY93" s="24" t="s">
        <v>144</v>
      </c>
      <c r="BE93" s="203">
        <f>IF(N93="základní",J93,0)</f>
        <v>0</v>
      </c>
      <c r="BF93" s="203">
        <f>IF(N93="snížená",J93,0)</f>
        <v>0</v>
      </c>
      <c r="BG93" s="203">
        <f>IF(N93="zákl. přenesená",J93,0)</f>
        <v>0</v>
      </c>
      <c r="BH93" s="203">
        <f>IF(N93="sníž. přenesená",J93,0)</f>
        <v>0</v>
      </c>
      <c r="BI93" s="203">
        <f>IF(N93="nulová",J93,0)</f>
        <v>0</v>
      </c>
      <c r="BJ93" s="24" t="s">
        <v>86</v>
      </c>
      <c r="BK93" s="203">
        <f>ROUND(I93*H93,2)</f>
        <v>0</v>
      </c>
      <c r="BL93" s="24" t="s">
        <v>151</v>
      </c>
      <c r="BM93" s="24" t="s">
        <v>161</v>
      </c>
    </row>
    <row r="94" spans="2:65" s="1" customFormat="1" ht="81">
      <c r="B94" s="41"/>
      <c r="C94" s="63"/>
      <c r="D94" s="204" t="s">
        <v>153</v>
      </c>
      <c r="E94" s="63"/>
      <c r="F94" s="205" t="s">
        <v>154</v>
      </c>
      <c r="G94" s="63"/>
      <c r="H94" s="63"/>
      <c r="I94" s="163"/>
      <c r="J94" s="63"/>
      <c r="K94" s="63"/>
      <c r="L94" s="61"/>
      <c r="M94" s="206"/>
      <c r="N94" s="42"/>
      <c r="O94" s="42"/>
      <c r="P94" s="42"/>
      <c r="Q94" s="42"/>
      <c r="R94" s="42"/>
      <c r="S94" s="42"/>
      <c r="T94" s="78"/>
      <c r="AT94" s="24" t="s">
        <v>153</v>
      </c>
      <c r="AU94" s="24" t="s">
        <v>23</v>
      </c>
    </row>
    <row r="95" spans="2:65" s="11" customFormat="1" ht="13.5">
      <c r="B95" s="207"/>
      <c r="C95" s="208"/>
      <c r="D95" s="204" t="s">
        <v>155</v>
      </c>
      <c r="E95" s="209" t="s">
        <v>76</v>
      </c>
      <c r="F95" s="210" t="s">
        <v>162</v>
      </c>
      <c r="G95" s="208"/>
      <c r="H95" s="211">
        <v>3.3</v>
      </c>
      <c r="I95" s="212"/>
      <c r="J95" s="208"/>
      <c r="K95" s="208"/>
      <c r="L95" s="213"/>
      <c r="M95" s="214"/>
      <c r="N95" s="215"/>
      <c r="O95" s="215"/>
      <c r="P95" s="215"/>
      <c r="Q95" s="215"/>
      <c r="R95" s="215"/>
      <c r="S95" s="215"/>
      <c r="T95" s="216"/>
      <c r="AT95" s="217" t="s">
        <v>155</v>
      </c>
      <c r="AU95" s="217" t="s">
        <v>23</v>
      </c>
      <c r="AV95" s="11" t="s">
        <v>23</v>
      </c>
      <c r="AW95" s="11" t="s">
        <v>40</v>
      </c>
      <c r="AX95" s="11" t="s">
        <v>78</v>
      </c>
      <c r="AY95" s="217" t="s">
        <v>144</v>
      </c>
    </row>
    <row r="96" spans="2:65" s="12" customFormat="1" ht="13.5">
      <c r="B96" s="218"/>
      <c r="C96" s="219"/>
      <c r="D96" s="204" t="s">
        <v>155</v>
      </c>
      <c r="E96" s="220" t="s">
        <v>76</v>
      </c>
      <c r="F96" s="221" t="s">
        <v>158</v>
      </c>
      <c r="G96" s="219"/>
      <c r="H96" s="222">
        <v>3.3</v>
      </c>
      <c r="I96" s="223"/>
      <c r="J96" s="219"/>
      <c r="K96" s="219"/>
      <c r="L96" s="224"/>
      <c r="M96" s="225"/>
      <c r="N96" s="226"/>
      <c r="O96" s="226"/>
      <c r="P96" s="226"/>
      <c r="Q96" s="226"/>
      <c r="R96" s="226"/>
      <c r="S96" s="226"/>
      <c r="T96" s="227"/>
      <c r="AT96" s="228" t="s">
        <v>155</v>
      </c>
      <c r="AU96" s="228" t="s">
        <v>23</v>
      </c>
      <c r="AV96" s="12" t="s">
        <v>151</v>
      </c>
      <c r="AW96" s="12" t="s">
        <v>40</v>
      </c>
      <c r="AX96" s="12" t="s">
        <v>86</v>
      </c>
      <c r="AY96" s="228" t="s">
        <v>144</v>
      </c>
    </row>
    <row r="97" spans="2:65" s="1" customFormat="1" ht="25.5" customHeight="1">
      <c r="B97" s="41"/>
      <c r="C97" s="192" t="s">
        <v>163</v>
      </c>
      <c r="D97" s="192" t="s">
        <v>146</v>
      </c>
      <c r="E97" s="193" t="s">
        <v>164</v>
      </c>
      <c r="F97" s="194" t="s">
        <v>165</v>
      </c>
      <c r="G97" s="195" t="s">
        <v>166</v>
      </c>
      <c r="H97" s="196">
        <v>10</v>
      </c>
      <c r="I97" s="197"/>
      <c r="J97" s="198">
        <f>ROUND(I97*H97,2)</f>
        <v>0</v>
      </c>
      <c r="K97" s="194" t="s">
        <v>150</v>
      </c>
      <c r="L97" s="61"/>
      <c r="M97" s="199" t="s">
        <v>76</v>
      </c>
      <c r="N97" s="200" t="s">
        <v>48</v>
      </c>
      <c r="O97" s="42"/>
      <c r="P97" s="201">
        <f>O97*H97</f>
        <v>0</v>
      </c>
      <c r="Q97" s="201">
        <v>6.4999999999999997E-4</v>
      </c>
      <c r="R97" s="201">
        <f>Q97*H97</f>
        <v>6.4999999999999997E-3</v>
      </c>
      <c r="S97" s="201">
        <v>0</v>
      </c>
      <c r="T97" s="202">
        <f>S97*H97</f>
        <v>0</v>
      </c>
      <c r="AR97" s="24" t="s">
        <v>151</v>
      </c>
      <c r="AT97" s="24" t="s">
        <v>146</v>
      </c>
      <c r="AU97" s="24" t="s">
        <v>23</v>
      </c>
      <c r="AY97" s="24" t="s">
        <v>144</v>
      </c>
      <c r="BE97" s="203">
        <f>IF(N97="základní",J97,0)</f>
        <v>0</v>
      </c>
      <c r="BF97" s="203">
        <f>IF(N97="snížená",J97,0)</f>
        <v>0</v>
      </c>
      <c r="BG97" s="203">
        <f>IF(N97="zákl. přenesená",J97,0)</f>
        <v>0</v>
      </c>
      <c r="BH97" s="203">
        <f>IF(N97="sníž. přenesená",J97,0)</f>
        <v>0</v>
      </c>
      <c r="BI97" s="203">
        <f>IF(N97="nulová",J97,0)</f>
        <v>0</v>
      </c>
      <c r="BJ97" s="24" t="s">
        <v>86</v>
      </c>
      <c r="BK97" s="203">
        <f>ROUND(I97*H97,2)</f>
        <v>0</v>
      </c>
      <c r="BL97" s="24" t="s">
        <v>151</v>
      </c>
      <c r="BM97" s="24" t="s">
        <v>167</v>
      </c>
    </row>
    <row r="98" spans="2:65" s="1" customFormat="1" ht="135">
      <c r="B98" s="41"/>
      <c r="C98" s="63"/>
      <c r="D98" s="204" t="s">
        <v>153</v>
      </c>
      <c r="E98" s="63"/>
      <c r="F98" s="205" t="s">
        <v>168</v>
      </c>
      <c r="G98" s="63"/>
      <c r="H98" s="63"/>
      <c r="I98" s="163"/>
      <c r="J98" s="63"/>
      <c r="K98" s="63"/>
      <c r="L98" s="61"/>
      <c r="M98" s="206"/>
      <c r="N98" s="42"/>
      <c r="O98" s="42"/>
      <c r="P98" s="42"/>
      <c r="Q98" s="42"/>
      <c r="R98" s="42"/>
      <c r="S98" s="42"/>
      <c r="T98" s="78"/>
      <c r="AT98" s="24" t="s">
        <v>153</v>
      </c>
      <c r="AU98" s="24" t="s">
        <v>23</v>
      </c>
    </row>
    <row r="99" spans="2:65" s="1" customFormat="1" ht="25.5" customHeight="1">
      <c r="B99" s="41"/>
      <c r="C99" s="192" t="s">
        <v>151</v>
      </c>
      <c r="D99" s="192" t="s">
        <v>146</v>
      </c>
      <c r="E99" s="193" t="s">
        <v>169</v>
      </c>
      <c r="F99" s="194" t="s">
        <v>170</v>
      </c>
      <c r="G99" s="195" t="s">
        <v>166</v>
      </c>
      <c r="H99" s="196">
        <v>10</v>
      </c>
      <c r="I99" s="197"/>
      <c r="J99" s="198">
        <f>ROUND(I99*H99,2)</f>
        <v>0</v>
      </c>
      <c r="K99" s="194" t="s">
        <v>150</v>
      </c>
      <c r="L99" s="61"/>
      <c r="M99" s="199" t="s">
        <v>76</v>
      </c>
      <c r="N99" s="200" t="s">
        <v>48</v>
      </c>
      <c r="O99" s="42"/>
      <c r="P99" s="201">
        <f>O99*H99</f>
        <v>0</v>
      </c>
      <c r="Q99" s="201">
        <v>0</v>
      </c>
      <c r="R99" s="201">
        <f>Q99*H99</f>
        <v>0</v>
      </c>
      <c r="S99" s="201">
        <v>0</v>
      </c>
      <c r="T99" s="202">
        <f>S99*H99</f>
        <v>0</v>
      </c>
      <c r="AR99" s="24" t="s">
        <v>151</v>
      </c>
      <c r="AT99" s="24" t="s">
        <v>146</v>
      </c>
      <c r="AU99" s="24" t="s">
        <v>23</v>
      </c>
      <c r="AY99" s="24" t="s">
        <v>144</v>
      </c>
      <c r="BE99" s="203">
        <f>IF(N99="základní",J99,0)</f>
        <v>0</v>
      </c>
      <c r="BF99" s="203">
        <f>IF(N99="snížená",J99,0)</f>
        <v>0</v>
      </c>
      <c r="BG99" s="203">
        <f>IF(N99="zákl. přenesená",J99,0)</f>
        <v>0</v>
      </c>
      <c r="BH99" s="203">
        <f>IF(N99="sníž. přenesená",J99,0)</f>
        <v>0</v>
      </c>
      <c r="BI99" s="203">
        <f>IF(N99="nulová",J99,0)</f>
        <v>0</v>
      </c>
      <c r="BJ99" s="24" t="s">
        <v>86</v>
      </c>
      <c r="BK99" s="203">
        <f>ROUND(I99*H99,2)</f>
        <v>0</v>
      </c>
      <c r="BL99" s="24" t="s">
        <v>151</v>
      </c>
      <c r="BM99" s="24" t="s">
        <v>171</v>
      </c>
    </row>
    <row r="100" spans="2:65" s="1" customFormat="1" ht="135">
      <c r="B100" s="41"/>
      <c r="C100" s="63"/>
      <c r="D100" s="204" t="s">
        <v>153</v>
      </c>
      <c r="E100" s="63"/>
      <c r="F100" s="205" t="s">
        <v>168</v>
      </c>
      <c r="G100" s="63"/>
      <c r="H100" s="63"/>
      <c r="I100" s="163"/>
      <c r="J100" s="63"/>
      <c r="K100" s="63"/>
      <c r="L100" s="61"/>
      <c r="M100" s="206"/>
      <c r="N100" s="42"/>
      <c r="O100" s="42"/>
      <c r="P100" s="42"/>
      <c r="Q100" s="42"/>
      <c r="R100" s="42"/>
      <c r="S100" s="42"/>
      <c r="T100" s="78"/>
      <c r="AT100" s="24" t="s">
        <v>153</v>
      </c>
      <c r="AU100" s="24" t="s">
        <v>23</v>
      </c>
    </row>
    <row r="101" spans="2:65" s="1" customFormat="1" ht="25.5" customHeight="1">
      <c r="B101" s="41"/>
      <c r="C101" s="192" t="s">
        <v>172</v>
      </c>
      <c r="D101" s="192" t="s">
        <v>146</v>
      </c>
      <c r="E101" s="193" t="s">
        <v>173</v>
      </c>
      <c r="F101" s="194" t="s">
        <v>174</v>
      </c>
      <c r="G101" s="195" t="s">
        <v>175</v>
      </c>
      <c r="H101" s="196">
        <v>18</v>
      </c>
      <c r="I101" s="197"/>
      <c r="J101" s="198">
        <f>ROUND(I101*H101,2)</f>
        <v>0</v>
      </c>
      <c r="K101" s="194" t="s">
        <v>150</v>
      </c>
      <c r="L101" s="61"/>
      <c r="M101" s="199" t="s">
        <v>76</v>
      </c>
      <c r="N101" s="200" t="s">
        <v>48</v>
      </c>
      <c r="O101" s="42"/>
      <c r="P101" s="201">
        <f>O101*H101</f>
        <v>0</v>
      </c>
      <c r="Q101" s="201">
        <v>6.4000000000000005E-4</v>
      </c>
      <c r="R101" s="201">
        <f>Q101*H101</f>
        <v>1.1520000000000001E-2</v>
      </c>
      <c r="S101" s="201">
        <v>0</v>
      </c>
      <c r="T101" s="202">
        <f>S101*H101</f>
        <v>0</v>
      </c>
      <c r="AR101" s="24" t="s">
        <v>151</v>
      </c>
      <c r="AT101" s="24" t="s">
        <v>146</v>
      </c>
      <c r="AU101" s="24" t="s">
        <v>23</v>
      </c>
      <c r="AY101" s="24" t="s">
        <v>144</v>
      </c>
      <c r="BE101" s="203">
        <f>IF(N101="základní",J101,0)</f>
        <v>0</v>
      </c>
      <c r="BF101" s="203">
        <f>IF(N101="snížená",J101,0)</f>
        <v>0</v>
      </c>
      <c r="BG101" s="203">
        <f>IF(N101="zákl. přenesená",J101,0)</f>
        <v>0</v>
      </c>
      <c r="BH101" s="203">
        <f>IF(N101="sníž. přenesená",J101,0)</f>
        <v>0</v>
      </c>
      <c r="BI101" s="203">
        <f>IF(N101="nulová",J101,0)</f>
        <v>0</v>
      </c>
      <c r="BJ101" s="24" t="s">
        <v>86</v>
      </c>
      <c r="BK101" s="203">
        <f>ROUND(I101*H101,2)</f>
        <v>0</v>
      </c>
      <c r="BL101" s="24" t="s">
        <v>151</v>
      </c>
      <c r="BM101" s="24" t="s">
        <v>176</v>
      </c>
    </row>
    <row r="102" spans="2:65" s="1" customFormat="1" ht="135">
      <c r="B102" s="41"/>
      <c r="C102" s="63"/>
      <c r="D102" s="204" t="s">
        <v>153</v>
      </c>
      <c r="E102" s="63"/>
      <c r="F102" s="205" t="s">
        <v>168</v>
      </c>
      <c r="G102" s="63"/>
      <c r="H102" s="63"/>
      <c r="I102" s="163"/>
      <c r="J102" s="63"/>
      <c r="K102" s="63"/>
      <c r="L102" s="61"/>
      <c r="M102" s="206"/>
      <c r="N102" s="42"/>
      <c r="O102" s="42"/>
      <c r="P102" s="42"/>
      <c r="Q102" s="42"/>
      <c r="R102" s="42"/>
      <c r="S102" s="42"/>
      <c r="T102" s="78"/>
      <c r="AT102" s="24" t="s">
        <v>153</v>
      </c>
      <c r="AU102" s="24" t="s">
        <v>23</v>
      </c>
    </row>
    <row r="103" spans="2:65" s="11" customFormat="1" ht="13.5">
      <c r="B103" s="207"/>
      <c r="C103" s="208"/>
      <c r="D103" s="204" t="s">
        <v>155</v>
      </c>
      <c r="E103" s="209" t="s">
        <v>76</v>
      </c>
      <c r="F103" s="210" t="s">
        <v>177</v>
      </c>
      <c r="G103" s="208"/>
      <c r="H103" s="211">
        <v>18</v>
      </c>
      <c r="I103" s="212"/>
      <c r="J103" s="208"/>
      <c r="K103" s="208"/>
      <c r="L103" s="213"/>
      <c r="M103" s="214"/>
      <c r="N103" s="215"/>
      <c r="O103" s="215"/>
      <c r="P103" s="215"/>
      <c r="Q103" s="215"/>
      <c r="R103" s="215"/>
      <c r="S103" s="215"/>
      <c r="T103" s="216"/>
      <c r="AT103" s="217" t="s">
        <v>155</v>
      </c>
      <c r="AU103" s="217" t="s">
        <v>23</v>
      </c>
      <c r="AV103" s="11" t="s">
        <v>23</v>
      </c>
      <c r="AW103" s="11" t="s">
        <v>40</v>
      </c>
      <c r="AX103" s="11" t="s">
        <v>78</v>
      </c>
      <c r="AY103" s="217" t="s">
        <v>144</v>
      </c>
    </row>
    <row r="104" spans="2:65" s="12" customFormat="1" ht="13.5">
      <c r="B104" s="218"/>
      <c r="C104" s="219"/>
      <c r="D104" s="204" t="s">
        <v>155</v>
      </c>
      <c r="E104" s="220" t="s">
        <v>76</v>
      </c>
      <c r="F104" s="221" t="s">
        <v>158</v>
      </c>
      <c r="G104" s="219"/>
      <c r="H104" s="222">
        <v>18</v>
      </c>
      <c r="I104" s="223"/>
      <c r="J104" s="219"/>
      <c r="K104" s="219"/>
      <c r="L104" s="224"/>
      <c r="M104" s="225"/>
      <c r="N104" s="226"/>
      <c r="O104" s="226"/>
      <c r="P104" s="226"/>
      <c r="Q104" s="226"/>
      <c r="R104" s="226"/>
      <c r="S104" s="226"/>
      <c r="T104" s="227"/>
      <c r="AT104" s="228" t="s">
        <v>155</v>
      </c>
      <c r="AU104" s="228" t="s">
        <v>23</v>
      </c>
      <c r="AV104" s="12" t="s">
        <v>151</v>
      </c>
      <c r="AW104" s="12" t="s">
        <v>40</v>
      </c>
      <c r="AX104" s="12" t="s">
        <v>86</v>
      </c>
      <c r="AY104" s="228" t="s">
        <v>144</v>
      </c>
    </row>
    <row r="105" spans="2:65" s="1" customFormat="1" ht="25.5" customHeight="1">
      <c r="B105" s="41"/>
      <c r="C105" s="192" t="s">
        <v>178</v>
      </c>
      <c r="D105" s="192" t="s">
        <v>146</v>
      </c>
      <c r="E105" s="193" t="s">
        <v>179</v>
      </c>
      <c r="F105" s="194" t="s">
        <v>180</v>
      </c>
      <c r="G105" s="195" t="s">
        <v>175</v>
      </c>
      <c r="H105" s="196">
        <v>18</v>
      </c>
      <c r="I105" s="197"/>
      <c r="J105" s="198">
        <f>ROUND(I105*H105,2)</f>
        <v>0</v>
      </c>
      <c r="K105" s="194" t="s">
        <v>150</v>
      </c>
      <c r="L105" s="61"/>
      <c r="M105" s="199" t="s">
        <v>76</v>
      </c>
      <c r="N105" s="200" t="s">
        <v>48</v>
      </c>
      <c r="O105" s="42"/>
      <c r="P105" s="201">
        <f>O105*H105</f>
        <v>0</v>
      </c>
      <c r="Q105" s="201">
        <v>0</v>
      </c>
      <c r="R105" s="201">
        <f>Q105*H105</f>
        <v>0</v>
      </c>
      <c r="S105" s="201">
        <v>0</v>
      </c>
      <c r="T105" s="202">
        <f>S105*H105</f>
        <v>0</v>
      </c>
      <c r="AR105" s="24" t="s">
        <v>151</v>
      </c>
      <c r="AT105" s="24" t="s">
        <v>146</v>
      </c>
      <c r="AU105" s="24" t="s">
        <v>23</v>
      </c>
      <c r="AY105" s="24" t="s">
        <v>144</v>
      </c>
      <c r="BE105" s="203">
        <f>IF(N105="základní",J105,0)</f>
        <v>0</v>
      </c>
      <c r="BF105" s="203">
        <f>IF(N105="snížená",J105,0)</f>
        <v>0</v>
      </c>
      <c r="BG105" s="203">
        <f>IF(N105="zákl. přenesená",J105,0)</f>
        <v>0</v>
      </c>
      <c r="BH105" s="203">
        <f>IF(N105="sníž. přenesená",J105,0)</f>
        <v>0</v>
      </c>
      <c r="BI105" s="203">
        <f>IF(N105="nulová",J105,0)</f>
        <v>0</v>
      </c>
      <c r="BJ105" s="24" t="s">
        <v>86</v>
      </c>
      <c r="BK105" s="203">
        <f>ROUND(I105*H105,2)</f>
        <v>0</v>
      </c>
      <c r="BL105" s="24" t="s">
        <v>151</v>
      </c>
      <c r="BM105" s="24" t="s">
        <v>181</v>
      </c>
    </row>
    <row r="106" spans="2:65" s="1" customFormat="1" ht="135">
      <c r="B106" s="41"/>
      <c r="C106" s="63"/>
      <c r="D106" s="204" t="s">
        <v>153</v>
      </c>
      <c r="E106" s="63"/>
      <c r="F106" s="205" t="s">
        <v>168</v>
      </c>
      <c r="G106" s="63"/>
      <c r="H106" s="63"/>
      <c r="I106" s="163"/>
      <c r="J106" s="63"/>
      <c r="K106" s="63"/>
      <c r="L106" s="61"/>
      <c r="M106" s="206"/>
      <c r="N106" s="42"/>
      <c r="O106" s="42"/>
      <c r="P106" s="42"/>
      <c r="Q106" s="42"/>
      <c r="R106" s="42"/>
      <c r="S106" s="42"/>
      <c r="T106" s="78"/>
      <c r="AT106" s="24" t="s">
        <v>153</v>
      </c>
      <c r="AU106" s="24" t="s">
        <v>23</v>
      </c>
    </row>
    <row r="107" spans="2:65" s="1" customFormat="1" ht="25.5" customHeight="1">
      <c r="B107" s="41"/>
      <c r="C107" s="192" t="s">
        <v>182</v>
      </c>
      <c r="D107" s="192" t="s">
        <v>146</v>
      </c>
      <c r="E107" s="193" t="s">
        <v>183</v>
      </c>
      <c r="F107" s="194" t="s">
        <v>184</v>
      </c>
      <c r="G107" s="195" t="s">
        <v>149</v>
      </c>
      <c r="H107" s="196">
        <v>209.4</v>
      </c>
      <c r="I107" s="197"/>
      <c r="J107" s="198">
        <f>ROUND(I107*H107,2)</f>
        <v>0</v>
      </c>
      <c r="K107" s="194" t="s">
        <v>150</v>
      </c>
      <c r="L107" s="61"/>
      <c r="M107" s="199" t="s">
        <v>76</v>
      </c>
      <c r="N107" s="200" t="s">
        <v>48</v>
      </c>
      <c r="O107" s="42"/>
      <c r="P107" s="201">
        <f>O107*H107</f>
        <v>0</v>
      </c>
      <c r="Q107" s="201">
        <v>1E-4</v>
      </c>
      <c r="R107" s="201">
        <f>Q107*H107</f>
        <v>2.094E-2</v>
      </c>
      <c r="S107" s="201">
        <v>0</v>
      </c>
      <c r="T107" s="202">
        <f>S107*H107</f>
        <v>0</v>
      </c>
      <c r="AR107" s="24" t="s">
        <v>151</v>
      </c>
      <c r="AT107" s="24" t="s">
        <v>146</v>
      </c>
      <c r="AU107" s="24" t="s">
        <v>23</v>
      </c>
      <c r="AY107" s="24" t="s">
        <v>144</v>
      </c>
      <c r="BE107" s="203">
        <f>IF(N107="základní",J107,0)</f>
        <v>0</v>
      </c>
      <c r="BF107" s="203">
        <f>IF(N107="snížená",J107,0)</f>
        <v>0</v>
      </c>
      <c r="BG107" s="203">
        <f>IF(N107="zákl. přenesená",J107,0)</f>
        <v>0</v>
      </c>
      <c r="BH107" s="203">
        <f>IF(N107="sníž. přenesená",J107,0)</f>
        <v>0</v>
      </c>
      <c r="BI107" s="203">
        <f>IF(N107="nulová",J107,0)</f>
        <v>0</v>
      </c>
      <c r="BJ107" s="24" t="s">
        <v>86</v>
      </c>
      <c r="BK107" s="203">
        <f>ROUND(I107*H107,2)</f>
        <v>0</v>
      </c>
      <c r="BL107" s="24" t="s">
        <v>151</v>
      </c>
      <c r="BM107" s="24" t="s">
        <v>185</v>
      </c>
    </row>
    <row r="108" spans="2:65" s="1" customFormat="1" ht="135">
      <c r="B108" s="41"/>
      <c r="C108" s="63"/>
      <c r="D108" s="204" t="s">
        <v>153</v>
      </c>
      <c r="E108" s="63"/>
      <c r="F108" s="205" t="s">
        <v>168</v>
      </c>
      <c r="G108" s="63"/>
      <c r="H108" s="63"/>
      <c r="I108" s="163"/>
      <c r="J108" s="63"/>
      <c r="K108" s="63"/>
      <c r="L108" s="61"/>
      <c r="M108" s="206"/>
      <c r="N108" s="42"/>
      <c r="O108" s="42"/>
      <c r="P108" s="42"/>
      <c r="Q108" s="42"/>
      <c r="R108" s="42"/>
      <c r="S108" s="42"/>
      <c r="T108" s="78"/>
      <c r="AT108" s="24" t="s">
        <v>153</v>
      </c>
      <c r="AU108" s="24" t="s">
        <v>23</v>
      </c>
    </row>
    <row r="109" spans="2:65" s="11" customFormat="1" ht="13.5">
      <c r="B109" s="207"/>
      <c r="C109" s="208"/>
      <c r="D109" s="204" t="s">
        <v>155</v>
      </c>
      <c r="E109" s="209" t="s">
        <v>76</v>
      </c>
      <c r="F109" s="210" t="s">
        <v>186</v>
      </c>
      <c r="G109" s="208"/>
      <c r="H109" s="211">
        <v>209.4</v>
      </c>
      <c r="I109" s="212"/>
      <c r="J109" s="208"/>
      <c r="K109" s="208"/>
      <c r="L109" s="213"/>
      <c r="M109" s="214"/>
      <c r="N109" s="215"/>
      <c r="O109" s="215"/>
      <c r="P109" s="215"/>
      <c r="Q109" s="215"/>
      <c r="R109" s="215"/>
      <c r="S109" s="215"/>
      <c r="T109" s="216"/>
      <c r="AT109" s="217" t="s">
        <v>155</v>
      </c>
      <c r="AU109" s="217" t="s">
        <v>23</v>
      </c>
      <c r="AV109" s="11" t="s">
        <v>23</v>
      </c>
      <c r="AW109" s="11" t="s">
        <v>40</v>
      </c>
      <c r="AX109" s="11" t="s">
        <v>78</v>
      </c>
      <c r="AY109" s="217" t="s">
        <v>144</v>
      </c>
    </row>
    <row r="110" spans="2:65" s="12" customFormat="1" ht="13.5">
      <c r="B110" s="218"/>
      <c r="C110" s="219"/>
      <c r="D110" s="204" t="s">
        <v>155</v>
      </c>
      <c r="E110" s="220" t="s">
        <v>76</v>
      </c>
      <c r="F110" s="221" t="s">
        <v>158</v>
      </c>
      <c r="G110" s="219"/>
      <c r="H110" s="222">
        <v>209.4</v>
      </c>
      <c r="I110" s="223"/>
      <c r="J110" s="219"/>
      <c r="K110" s="219"/>
      <c r="L110" s="224"/>
      <c r="M110" s="225"/>
      <c r="N110" s="226"/>
      <c r="O110" s="226"/>
      <c r="P110" s="226"/>
      <c r="Q110" s="226"/>
      <c r="R110" s="226"/>
      <c r="S110" s="226"/>
      <c r="T110" s="227"/>
      <c r="AT110" s="228" t="s">
        <v>155</v>
      </c>
      <c r="AU110" s="228" t="s">
        <v>23</v>
      </c>
      <c r="AV110" s="12" t="s">
        <v>151</v>
      </c>
      <c r="AW110" s="12" t="s">
        <v>40</v>
      </c>
      <c r="AX110" s="12" t="s">
        <v>86</v>
      </c>
      <c r="AY110" s="228" t="s">
        <v>144</v>
      </c>
    </row>
    <row r="111" spans="2:65" s="1" customFormat="1" ht="25.5" customHeight="1">
      <c r="B111" s="41"/>
      <c r="C111" s="192" t="s">
        <v>187</v>
      </c>
      <c r="D111" s="192" t="s">
        <v>146</v>
      </c>
      <c r="E111" s="193" t="s">
        <v>188</v>
      </c>
      <c r="F111" s="194" t="s">
        <v>189</v>
      </c>
      <c r="G111" s="195" t="s">
        <v>149</v>
      </c>
      <c r="H111" s="196">
        <v>209.4</v>
      </c>
      <c r="I111" s="197"/>
      <c r="J111" s="198">
        <f>ROUND(I111*H111,2)</f>
        <v>0</v>
      </c>
      <c r="K111" s="194" t="s">
        <v>150</v>
      </c>
      <c r="L111" s="61"/>
      <c r="M111" s="199" t="s">
        <v>76</v>
      </c>
      <c r="N111" s="200" t="s">
        <v>48</v>
      </c>
      <c r="O111" s="42"/>
      <c r="P111" s="201">
        <f>O111*H111</f>
        <v>0</v>
      </c>
      <c r="Q111" s="201">
        <v>0</v>
      </c>
      <c r="R111" s="201">
        <f>Q111*H111</f>
        <v>0</v>
      </c>
      <c r="S111" s="201">
        <v>0</v>
      </c>
      <c r="T111" s="202">
        <f>S111*H111</f>
        <v>0</v>
      </c>
      <c r="AR111" s="24" t="s">
        <v>151</v>
      </c>
      <c r="AT111" s="24" t="s">
        <v>146</v>
      </c>
      <c r="AU111" s="24" t="s">
        <v>23</v>
      </c>
      <c r="AY111" s="24" t="s">
        <v>144</v>
      </c>
      <c r="BE111" s="203">
        <f>IF(N111="základní",J111,0)</f>
        <v>0</v>
      </c>
      <c r="BF111" s="203">
        <f>IF(N111="snížená",J111,0)</f>
        <v>0</v>
      </c>
      <c r="BG111" s="203">
        <f>IF(N111="zákl. přenesená",J111,0)</f>
        <v>0</v>
      </c>
      <c r="BH111" s="203">
        <f>IF(N111="sníž. přenesená",J111,0)</f>
        <v>0</v>
      </c>
      <c r="BI111" s="203">
        <f>IF(N111="nulová",J111,0)</f>
        <v>0</v>
      </c>
      <c r="BJ111" s="24" t="s">
        <v>86</v>
      </c>
      <c r="BK111" s="203">
        <f>ROUND(I111*H111,2)</f>
        <v>0</v>
      </c>
      <c r="BL111" s="24" t="s">
        <v>151</v>
      </c>
      <c r="BM111" s="24" t="s">
        <v>190</v>
      </c>
    </row>
    <row r="112" spans="2:65" s="1" customFormat="1" ht="135">
      <c r="B112" s="41"/>
      <c r="C112" s="63"/>
      <c r="D112" s="204" t="s">
        <v>153</v>
      </c>
      <c r="E112" s="63"/>
      <c r="F112" s="205" t="s">
        <v>168</v>
      </c>
      <c r="G112" s="63"/>
      <c r="H112" s="63"/>
      <c r="I112" s="163"/>
      <c r="J112" s="63"/>
      <c r="K112" s="63"/>
      <c r="L112" s="61"/>
      <c r="M112" s="206"/>
      <c r="N112" s="42"/>
      <c r="O112" s="42"/>
      <c r="P112" s="42"/>
      <c r="Q112" s="42"/>
      <c r="R112" s="42"/>
      <c r="S112" s="42"/>
      <c r="T112" s="78"/>
      <c r="AT112" s="24" t="s">
        <v>153</v>
      </c>
      <c r="AU112" s="24" t="s">
        <v>23</v>
      </c>
    </row>
    <row r="113" spans="2:65" s="1" customFormat="1" ht="38.25" customHeight="1">
      <c r="B113" s="41"/>
      <c r="C113" s="192" t="s">
        <v>191</v>
      </c>
      <c r="D113" s="192" t="s">
        <v>146</v>
      </c>
      <c r="E113" s="193" t="s">
        <v>192</v>
      </c>
      <c r="F113" s="194" t="s">
        <v>193</v>
      </c>
      <c r="G113" s="195" t="s">
        <v>194</v>
      </c>
      <c r="H113" s="196">
        <v>22.667999999999999</v>
      </c>
      <c r="I113" s="197"/>
      <c r="J113" s="198">
        <f>ROUND(I113*H113,2)</f>
        <v>0</v>
      </c>
      <c r="K113" s="194" t="s">
        <v>150</v>
      </c>
      <c r="L113" s="61"/>
      <c r="M113" s="199" t="s">
        <v>76</v>
      </c>
      <c r="N113" s="200" t="s">
        <v>48</v>
      </c>
      <c r="O113" s="42"/>
      <c r="P113" s="201">
        <f>O113*H113</f>
        <v>0</v>
      </c>
      <c r="Q113" s="201">
        <v>0</v>
      </c>
      <c r="R113" s="201">
        <f>Q113*H113</f>
        <v>0</v>
      </c>
      <c r="S113" s="201">
        <v>0</v>
      </c>
      <c r="T113" s="202">
        <f>S113*H113</f>
        <v>0</v>
      </c>
      <c r="AR113" s="24" t="s">
        <v>151</v>
      </c>
      <c r="AT113" s="24" t="s">
        <v>146</v>
      </c>
      <c r="AU113" s="24" t="s">
        <v>23</v>
      </c>
      <c r="AY113" s="24" t="s">
        <v>144</v>
      </c>
      <c r="BE113" s="203">
        <f>IF(N113="základní",J113,0)</f>
        <v>0</v>
      </c>
      <c r="BF113" s="203">
        <f>IF(N113="snížená",J113,0)</f>
        <v>0</v>
      </c>
      <c r="BG113" s="203">
        <f>IF(N113="zákl. přenesená",J113,0)</f>
        <v>0</v>
      </c>
      <c r="BH113" s="203">
        <f>IF(N113="sníž. přenesená",J113,0)</f>
        <v>0</v>
      </c>
      <c r="BI113" s="203">
        <f>IF(N113="nulová",J113,0)</f>
        <v>0</v>
      </c>
      <c r="BJ113" s="24" t="s">
        <v>86</v>
      </c>
      <c r="BK113" s="203">
        <f>ROUND(I113*H113,2)</f>
        <v>0</v>
      </c>
      <c r="BL113" s="24" t="s">
        <v>151</v>
      </c>
      <c r="BM113" s="24" t="s">
        <v>195</v>
      </c>
    </row>
    <row r="114" spans="2:65" s="1" customFormat="1" ht="229.5">
      <c r="B114" s="41"/>
      <c r="C114" s="63"/>
      <c r="D114" s="204" t="s">
        <v>153</v>
      </c>
      <c r="E114" s="63"/>
      <c r="F114" s="205" t="s">
        <v>196</v>
      </c>
      <c r="G114" s="63"/>
      <c r="H114" s="63"/>
      <c r="I114" s="163"/>
      <c r="J114" s="63"/>
      <c r="K114" s="63"/>
      <c r="L114" s="61"/>
      <c r="M114" s="206"/>
      <c r="N114" s="42"/>
      <c r="O114" s="42"/>
      <c r="P114" s="42"/>
      <c r="Q114" s="42"/>
      <c r="R114" s="42"/>
      <c r="S114" s="42"/>
      <c r="T114" s="78"/>
      <c r="AT114" s="24" t="s">
        <v>153</v>
      </c>
      <c r="AU114" s="24" t="s">
        <v>23</v>
      </c>
    </row>
    <row r="115" spans="2:65" s="11" customFormat="1" ht="13.5">
      <c r="B115" s="207"/>
      <c r="C115" s="208"/>
      <c r="D115" s="204" t="s">
        <v>155</v>
      </c>
      <c r="E115" s="209" t="s">
        <v>76</v>
      </c>
      <c r="F115" s="210" t="s">
        <v>197</v>
      </c>
      <c r="G115" s="208"/>
      <c r="H115" s="211">
        <v>22.667999999999999</v>
      </c>
      <c r="I115" s="212"/>
      <c r="J115" s="208"/>
      <c r="K115" s="208"/>
      <c r="L115" s="213"/>
      <c r="M115" s="214"/>
      <c r="N115" s="215"/>
      <c r="O115" s="215"/>
      <c r="P115" s="215"/>
      <c r="Q115" s="215"/>
      <c r="R115" s="215"/>
      <c r="S115" s="215"/>
      <c r="T115" s="216"/>
      <c r="AT115" s="217" t="s">
        <v>155</v>
      </c>
      <c r="AU115" s="217" t="s">
        <v>23</v>
      </c>
      <c r="AV115" s="11" t="s">
        <v>23</v>
      </c>
      <c r="AW115" s="11" t="s">
        <v>40</v>
      </c>
      <c r="AX115" s="11" t="s">
        <v>78</v>
      </c>
      <c r="AY115" s="217" t="s">
        <v>144</v>
      </c>
    </row>
    <row r="116" spans="2:65" s="12" customFormat="1" ht="13.5">
      <c r="B116" s="218"/>
      <c r="C116" s="219"/>
      <c r="D116" s="204" t="s">
        <v>155</v>
      </c>
      <c r="E116" s="220" t="s">
        <v>76</v>
      </c>
      <c r="F116" s="221" t="s">
        <v>158</v>
      </c>
      <c r="G116" s="219"/>
      <c r="H116" s="222">
        <v>22.667999999999999</v>
      </c>
      <c r="I116" s="223"/>
      <c r="J116" s="219"/>
      <c r="K116" s="219"/>
      <c r="L116" s="224"/>
      <c r="M116" s="225"/>
      <c r="N116" s="226"/>
      <c r="O116" s="226"/>
      <c r="P116" s="226"/>
      <c r="Q116" s="226"/>
      <c r="R116" s="226"/>
      <c r="S116" s="226"/>
      <c r="T116" s="227"/>
      <c r="AT116" s="228" t="s">
        <v>155</v>
      </c>
      <c r="AU116" s="228" t="s">
        <v>23</v>
      </c>
      <c r="AV116" s="12" t="s">
        <v>151</v>
      </c>
      <c r="AW116" s="12" t="s">
        <v>40</v>
      </c>
      <c r="AX116" s="12" t="s">
        <v>86</v>
      </c>
      <c r="AY116" s="228" t="s">
        <v>144</v>
      </c>
    </row>
    <row r="117" spans="2:65" s="1" customFormat="1" ht="25.5" customHeight="1">
      <c r="B117" s="41"/>
      <c r="C117" s="192" t="s">
        <v>198</v>
      </c>
      <c r="D117" s="192" t="s">
        <v>146</v>
      </c>
      <c r="E117" s="193" t="s">
        <v>199</v>
      </c>
      <c r="F117" s="194" t="s">
        <v>200</v>
      </c>
      <c r="G117" s="195" t="s">
        <v>194</v>
      </c>
      <c r="H117" s="196">
        <v>220.755</v>
      </c>
      <c r="I117" s="197"/>
      <c r="J117" s="198">
        <f>ROUND(I117*H117,2)</f>
        <v>0</v>
      </c>
      <c r="K117" s="194" t="s">
        <v>150</v>
      </c>
      <c r="L117" s="61"/>
      <c r="M117" s="199" t="s">
        <v>76</v>
      </c>
      <c r="N117" s="200" t="s">
        <v>48</v>
      </c>
      <c r="O117" s="42"/>
      <c r="P117" s="201">
        <f>O117*H117</f>
        <v>0</v>
      </c>
      <c r="Q117" s="201">
        <v>0</v>
      </c>
      <c r="R117" s="201">
        <f>Q117*H117</f>
        <v>0</v>
      </c>
      <c r="S117" s="201">
        <v>0</v>
      </c>
      <c r="T117" s="202">
        <f>S117*H117</f>
        <v>0</v>
      </c>
      <c r="AR117" s="24" t="s">
        <v>151</v>
      </c>
      <c r="AT117" s="24" t="s">
        <v>146</v>
      </c>
      <c r="AU117" s="24" t="s">
        <v>23</v>
      </c>
      <c r="AY117" s="24" t="s">
        <v>144</v>
      </c>
      <c r="BE117" s="203">
        <f>IF(N117="základní",J117,0)</f>
        <v>0</v>
      </c>
      <c r="BF117" s="203">
        <f>IF(N117="snížená",J117,0)</f>
        <v>0</v>
      </c>
      <c r="BG117" s="203">
        <f>IF(N117="zákl. přenesená",J117,0)</f>
        <v>0</v>
      </c>
      <c r="BH117" s="203">
        <f>IF(N117="sníž. přenesená",J117,0)</f>
        <v>0</v>
      </c>
      <c r="BI117" s="203">
        <f>IF(N117="nulová",J117,0)</f>
        <v>0</v>
      </c>
      <c r="BJ117" s="24" t="s">
        <v>86</v>
      </c>
      <c r="BK117" s="203">
        <f>ROUND(I117*H117,2)</f>
        <v>0</v>
      </c>
      <c r="BL117" s="24" t="s">
        <v>151</v>
      </c>
      <c r="BM117" s="24" t="s">
        <v>201</v>
      </c>
    </row>
    <row r="118" spans="2:65" s="1" customFormat="1" ht="364.5">
      <c r="B118" s="41"/>
      <c r="C118" s="63"/>
      <c r="D118" s="204" t="s">
        <v>153</v>
      </c>
      <c r="E118" s="63"/>
      <c r="F118" s="205" t="s">
        <v>202</v>
      </c>
      <c r="G118" s="63"/>
      <c r="H118" s="63"/>
      <c r="I118" s="163"/>
      <c r="J118" s="63"/>
      <c r="K118" s="63"/>
      <c r="L118" s="61"/>
      <c r="M118" s="206"/>
      <c r="N118" s="42"/>
      <c r="O118" s="42"/>
      <c r="P118" s="42"/>
      <c r="Q118" s="42"/>
      <c r="R118" s="42"/>
      <c r="S118" s="42"/>
      <c r="T118" s="78"/>
      <c r="AT118" s="24" t="s">
        <v>153</v>
      </c>
      <c r="AU118" s="24" t="s">
        <v>23</v>
      </c>
    </row>
    <row r="119" spans="2:65" s="11" customFormat="1" ht="13.5">
      <c r="B119" s="207"/>
      <c r="C119" s="208"/>
      <c r="D119" s="204" t="s">
        <v>155</v>
      </c>
      <c r="E119" s="209" t="s">
        <v>76</v>
      </c>
      <c r="F119" s="210" t="s">
        <v>203</v>
      </c>
      <c r="G119" s="208"/>
      <c r="H119" s="211">
        <v>11.22</v>
      </c>
      <c r="I119" s="212"/>
      <c r="J119" s="208"/>
      <c r="K119" s="208"/>
      <c r="L119" s="213"/>
      <c r="M119" s="214"/>
      <c r="N119" s="215"/>
      <c r="O119" s="215"/>
      <c r="P119" s="215"/>
      <c r="Q119" s="215"/>
      <c r="R119" s="215"/>
      <c r="S119" s="215"/>
      <c r="T119" s="216"/>
      <c r="AT119" s="217" t="s">
        <v>155</v>
      </c>
      <c r="AU119" s="217" t="s">
        <v>23</v>
      </c>
      <c r="AV119" s="11" t="s">
        <v>23</v>
      </c>
      <c r="AW119" s="11" t="s">
        <v>40</v>
      </c>
      <c r="AX119" s="11" t="s">
        <v>78</v>
      </c>
      <c r="AY119" s="217" t="s">
        <v>144</v>
      </c>
    </row>
    <row r="120" spans="2:65" s="11" customFormat="1" ht="13.5">
      <c r="B120" s="207"/>
      <c r="C120" s="208"/>
      <c r="D120" s="204" t="s">
        <v>155</v>
      </c>
      <c r="E120" s="209" t="s">
        <v>76</v>
      </c>
      <c r="F120" s="210" t="s">
        <v>204</v>
      </c>
      <c r="G120" s="208"/>
      <c r="H120" s="211">
        <v>8.4149999999999991</v>
      </c>
      <c r="I120" s="212"/>
      <c r="J120" s="208"/>
      <c r="K120" s="208"/>
      <c r="L120" s="213"/>
      <c r="M120" s="214"/>
      <c r="N120" s="215"/>
      <c r="O120" s="215"/>
      <c r="P120" s="215"/>
      <c r="Q120" s="215"/>
      <c r="R120" s="215"/>
      <c r="S120" s="215"/>
      <c r="T120" s="216"/>
      <c r="AT120" s="217" t="s">
        <v>155</v>
      </c>
      <c r="AU120" s="217" t="s">
        <v>23</v>
      </c>
      <c r="AV120" s="11" t="s">
        <v>23</v>
      </c>
      <c r="AW120" s="11" t="s">
        <v>40</v>
      </c>
      <c r="AX120" s="11" t="s">
        <v>78</v>
      </c>
      <c r="AY120" s="217" t="s">
        <v>144</v>
      </c>
    </row>
    <row r="121" spans="2:65" s="11" customFormat="1" ht="13.5">
      <c r="B121" s="207"/>
      <c r="C121" s="208"/>
      <c r="D121" s="204" t="s">
        <v>155</v>
      </c>
      <c r="E121" s="209" t="s">
        <v>76</v>
      </c>
      <c r="F121" s="210" t="s">
        <v>205</v>
      </c>
      <c r="G121" s="208"/>
      <c r="H121" s="211">
        <v>176.12</v>
      </c>
      <c r="I121" s="212"/>
      <c r="J121" s="208"/>
      <c r="K121" s="208"/>
      <c r="L121" s="213"/>
      <c r="M121" s="214"/>
      <c r="N121" s="215"/>
      <c r="O121" s="215"/>
      <c r="P121" s="215"/>
      <c r="Q121" s="215"/>
      <c r="R121" s="215"/>
      <c r="S121" s="215"/>
      <c r="T121" s="216"/>
      <c r="AT121" s="217" t="s">
        <v>155</v>
      </c>
      <c r="AU121" s="217" t="s">
        <v>23</v>
      </c>
      <c r="AV121" s="11" t="s">
        <v>23</v>
      </c>
      <c r="AW121" s="11" t="s">
        <v>40</v>
      </c>
      <c r="AX121" s="11" t="s">
        <v>78</v>
      </c>
      <c r="AY121" s="217" t="s">
        <v>144</v>
      </c>
    </row>
    <row r="122" spans="2:65" s="11" customFormat="1" ht="13.5">
      <c r="B122" s="207"/>
      <c r="C122" s="208"/>
      <c r="D122" s="204" t="s">
        <v>155</v>
      </c>
      <c r="E122" s="209" t="s">
        <v>76</v>
      </c>
      <c r="F122" s="210" t="s">
        <v>206</v>
      </c>
      <c r="G122" s="208"/>
      <c r="H122" s="211">
        <v>25</v>
      </c>
      <c r="I122" s="212"/>
      <c r="J122" s="208"/>
      <c r="K122" s="208"/>
      <c r="L122" s="213"/>
      <c r="M122" s="214"/>
      <c r="N122" s="215"/>
      <c r="O122" s="215"/>
      <c r="P122" s="215"/>
      <c r="Q122" s="215"/>
      <c r="R122" s="215"/>
      <c r="S122" s="215"/>
      <c r="T122" s="216"/>
      <c r="AT122" s="217" t="s">
        <v>155</v>
      </c>
      <c r="AU122" s="217" t="s">
        <v>23</v>
      </c>
      <c r="AV122" s="11" t="s">
        <v>23</v>
      </c>
      <c r="AW122" s="11" t="s">
        <v>40</v>
      </c>
      <c r="AX122" s="11" t="s">
        <v>78</v>
      </c>
      <c r="AY122" s="217" t="s">
        <v>144</v>
      </c>
    </row>
    <row r="123" spans="2:65" s="12" customFormat="1" ht="13.5">
      <c r="B123" s="218"/>
      <c r="C123" s="219"/>
      <c r="D123" s="204" t="s">
        <v>155</v>
      </c>
      <c r="E123" s="220" t="s">
        <v>76</v>
      </c>
      <c r="F123" s="221" t="s">
        <v>158</v>
      </c>
      <c r="G123" s="219"/>
      <c r="H123" s="222">
        <v>220.755</v>
      </c>
      <c r="I123" s="223"/>
      <c r="J123" s="219"/>
      <c r="K123" s="219"/>
      <c r="L123" s="224"/>
      <c r="M123" s="225"/>
      <c r="N123" s="226"/>
      <c r="O123" s="226"/>
      <c r="P123" s="226"/>
      <c r="Q123" s="226"/>
      <c r="R123" s="226"/>
      <c r="S123" s="226"/>
      <c r="T123" s="227"/>
      <c r="AT123" s="228" t="s">
        <v>155</v>
      </c>
      <c r="AU123" s="228" t="s">
        <v>23</v>
      </c>
      <c r="AV123" s="12" t="s">
        <v>151</v>
      </c>
      <c r="AW123" s="12" t="s">
        <v>40</v>
      </c>
      <c r="AX123" s="12" t="s">
        <v>86</v>
      </c>
      <c r="AY123" s="228" t="s">
        <v>144</v>
      </c>
    </row>
    <row r="124" spans="2:65" s="1" customFormat="1" ht="25.5" customHeight="1">
      <c r="B124" s="41"/>
      <c r="C124" s="192" t="s">
        <v>207</v>
      </c>
      <c r="D124" s="192" t="s">
        <v>146</v>
      </c>
      <c r="E124" s="193" t="s">
        <v>208</v>
      </c>
      <c r="F124" s="194" t="s">
        <v>209</v>
      </c>
      <c r="G124" s="195" t="s">
        <v>194</v>
      </c>
      <c r="H124" s="196">
        <v>16.975000000000001</v>
      </c>
      <c r="I124" s="197"/>
      <c r="J124" s="198">
        <f>ROUND(I124*H124,2)</f>
        <v>0</v>
      </c>
      <c r="K124" s="194" t="s">
        <v>150</v>
      </c>
      <c r="L124" s="61"/>
      <c r="M124" s="199" t="s">
        <v>76</v>
      </c>
      <c r="N124" s="200" t="s">
        <v>48</v>
      </c>
      <c r="O124" s="42"/>
      <c r="P124" s="201">
        <f>O124*H124</f>
        <v>0</v>
      </c>
      <c r="Q124" s="201">
        <v>0</v>
      </c>
      <c r="R124" s="201">
        <f>Q124*H124</f>
        <v>0</v>
      </c>
      <c r="S124" s="201">
        <v>0</v>
      </c>
      <c r="T124" s="202">
        <f>S124*H124</f>
        <v>0</v>
      </c>
      <c r="AR124" s="24" t="s">
        <v>151</v>
      </c>
      <c r="AT124" s="24" t="s">
        <v>146</v>
      </c>
      <c r="AU124" s="24" t="s">
        <v>23</v>
      </c>
      <c r="AY124" s="24" t="s">
        <v>144</v>
      </c>
      <c r="BE124" s="203">
        <f>IF(N124="základní",J124,0)</f>
        <v>0</v>
      </c>
      <c r="BF124" s="203">
        <f>IF(N124="snížená",J124,0)</f>
        <v>0</v>
      </c>
      <c r="BG124" s="203">
        <f>IF(N124="zákl. přenesená",J124,0)</f>
        <v>0</v>
      </c>
      <c r="BH124" s="203">
        <f>IF(N124="sníž. přenesená",J124,0)</f>
        <v>0</v>
      </c>
      <c r="BI124" s="203">
        <f>IF(N124="nulová",J124,0)</f>
        <v>0</v>
      </c>
      <c r="BJ124" s="24" t="s">
        <v>86</v>
      </c>
      <c r="BK124" s="203">
        <f>ROUND(I124*H124,2)</f>
        <v>0</v>
      </c>
      <c r="BL124" s="24" t="s">
        <v>151</v>
      </c>
      <c r="BM124" s="24" t="s">
        <v>210</v>
      </c>
    </row>
    <row r="125" spans="2:65" s="1" customFormat="1" ht="94.5">
      <c r="B125" s="41"/>
      <c r="C125" s="63"/>
      <c r="D125" s="204" t="s">
        <v>153</v>
      </c>
      <c r="E125" s="63"/>
      <c r="F125" s="205" t="s">
        <v>211</v>
      </c>
      <c r="G125" s="63"/>
      <c r="H125" s="63"/>
      <c r="I125" s="163"/>
      <c r="J125" s="63"/>
      <c r="K125" s="63"/>
      <c r="L125" s="61"/>
      <c r="M125" s="206"/>
      <c r="N125" s="42"/>
      <c r="O125" s="42"/>
      <c r="P125" s="42"/>
      <c r="Q125" s="42"/>
      <c r="R125" s="42"/>
      <c r="S125" s="42"/>
      <c r="T125" s="78"/>
      <c r="AT125" s="24" t="s">
        <v>153</v>
      </c>
      <c r="AU125" s="24" t="s">
        <v>23</v>
      </c>
    </row>
    <row r="126" spans="2:65" s="11" customFormat="1" ht="13.5">
      <c r="B126" s="207"/>
      <c r="C126" s="208"/>
      <c r="D126" s="204" t="s">
        <v>155</v>
      </c>
      <c r="E126" s="209" t="s">
        <v>76</v>
      </c>
      <c r="F126" s="210" t="s">
        <v>212</v>
      </c>
      <c r="G126" s="208"/>
      <c r="H126" s="211">
        <v>35.744</v>
      </c>
      <c r="I126" s="212"/>
      <c r="J126" s="208"/>
      <c r="K126" s="208"/>
      <c r="L126" s="213"/>
      <c r="M126" s="214"/>
      <c r="N126" s="215"/>
      <c r="O126" s="215"/>
      <c r="P126" s="215"/>
      <c r="Q126" s="215"/>
      <c r="R126" s="215"/>
      <c r="S126" s="215"/>
      <c r="T126" s="216"/>
      <c r="AT126" s="217" t="s">
        <v>155</v>
      </c>
      <c r="AU126" s="217" t="s">
        <v>23</v>
      </c>
      <c r="AV126" s="11" t="s">
        <v>23</v>
      </c>
      <c r="AW126" s="11" t="s">
        <v>40</v>
      </c>
      <c r="AX126" s="11" t="s">
        <v>78</v>
      </c>
      <c r="AY126" s="217" t="s">
        <v>144</v>
      </c>
    </row>
    <row r="127" spans="2:65" s="11" customFormat="1" ht="13.5">
      <c r="B127" s="207"/>
      <c r="C127" s="208"/>
      <c r="D127" s="204" t="s">
        <v>155</v>
      </c>
      <c r="E127" s="209" t="s">
        <v>76</v>
      </c>
      <c r="F127" s="210" t="s">
        <v>213</v>
      </c>
      <c r="G127" s="208"/>
      <c r="H127" s="211">
        <v>-7.4530000000000003</v>
      </c>
      <c r="I127" s="212"/>
      <c r="J127" s="208"/>
      <c r="K127" s="208"/>
      <c r="L127" s="213"/>
      <c r="M127" s="214"/>
      <c r="N127" s="215"/>
      <c r="O127" s="215"/>
      <c r="P127" s="215"/>
      <c r="Q127" s="215"/>
      <c r="R127" s="215"/>
      <c r="S127" s="215"/>
      <c r="T127" s="216"/>
      <c r="AT127" s="217" t="s">
        <v>155</v>
      </c>
      <c r="AU127" s="217" t="s">
        <v>23</v>
      </c>
      <c r="AV127" s="11" t="s">
        <v>23</v>
      </c>
      <c r="AW127" s="11" t="s">
        <v>40</v>
      </c>
      <c r="AX127" s="11" t="s">
        <v>78</v>
      </c>
      <c r="AY127" s="217" t="s">
        <v>144</v>
      </c>
    </row>
    <row r="128" spans="2:65" s="13" customFormat="1" ht="13.5">
      <c r="B128" s="229"/>
      <c r="C128" s="230"/>
      <c r="D128" s="204" t="s">
        <v>155</v>
      </c>
      <c r="E128" s="231" t="s">
        <v>76</v>
      </c>
      <c r="F128" s="232" t="s">
        <v>214</v>
      </c>
      <c r="G128" s="230"/>
      <c r="H128" s="233">
        <v>28.291</v>
      </c>
      <c r="I128" s="234"/>
      <c r="J128" s="230"/>
      <c r="K128" s="230"/>
      <c r="L128" s="235"/>
      <c r="M128" s="236"/>
      <c r="N128" s="237"/>
      <c r="O128" s="237"/>
      <c r="P128" s="237"/>
      <c r="Q128" s="237"/>
      <c r="R128" s="237"/>
      <c r="S128" s="237"/>
      <c r="T128" s="238"/>
      <c r="AT128" s="239" t="s">
        <v>155</v>
      </c>
      <c r="AU128" s="239" t="s">
        <v>23</v>
      </c>
      <c r="AV128" s="13" t="s">
        <v>163</v>
      </c>
      <c r="AW128" s="13" t="s">
        <v>40</v>
      </c>
      <c r="AX128" s="13" t="s">
        <v>78</v>
      </c>
      <c r="AY128" s="239" t="s">
        <v>144</v>
      </c>
    </row>
    <row r="129" spans="2:65" s="11" customFormat="1" ht="13.5">
      <c r="B129" s="207"/>
      <c r="C129" s="208"/>
      <c r="D129" s="204" t="s">
        <v>155</v>
      </c>
      <c r="E129" s="209" t="s">
        <v>76</v>
      </c>
      <c r="F129" s="210" t="s">
        <v>215</v>
      </c>
      <c r="G129" s="208"/>
      <c r="H129" s="211">
        <v>16.975000000000001</v>
      </c>
      <c r="I129" s="212"/>
      <c r="J129" s="208"/>
      <c r="K129" s="208"/>
      <c r="L129" s="213"/>
      <c r="M129" s="214"/>
      <c r="N129" s="215"/>
      <c r="O129" s="215"/>
      <c r="P129" s="215"/>
      <c r="Q129" s="215"/>
      <c r="R129" s="215"/>
      <c r="S129" s="215"/>
      <c r="T129" s="216"/>
      <c r="AT129" s="217" t="s">
        <v>155</v>
      </c>
      <c r="AU129" s="217" t="s">
        <v>23</v>
      </c>
      <c r="AV129" s="11" t="s">
        <v>23</v>
      </c>
      <c r="AW129" s="11" t="s">
        <v>40</v>
      </c>
      <c r="AX129" s="11" t="s">
        <v>78</v>
      </c>
      <c r="AY129" s="217" t="s">
        <v>144</v>
      </c>
    </row>
    <row r="130" spans="2:65" s="13" customFormat="1" ht="13.5">
      <c r="B130" s="229"/>
      <c r="C130" s="230"/>
      <c r="D130" s="204" t="s">
        <v>155</v>
      </c>
      <c r="E130" s="231" t="s">
        <v>76</v>
      </c>
      <c r="F130" s="232" t="s">
        <v>214</v>
      </c>
      <c r="G130" s="230"/>
      <c r="H130" s="233">
        <v>16.975000000000001</v>
      </c>
      <c r="I130" s="234"/>
      <c r="J130" s="230"/>
      <c r="K130" s="230"/>
      <c r="L130" s="235"/>
      <c r="M130" s="236"/>
      <c r="N130" s="237"/>
      <c r="O130" s="237"/>
      <c r="P130" s="237"/>
      <c r="Q130" s="237"/>
      <c r="R130" s="237"/>
      <c r="S130" s="237"/>
      <c r="T130" s="238"/>
      <c r="AT130" s="239" t="s">
        <v>155</v>
      </c>
      <c r="AU130" s="239" t="s">
        <v>23</v>
      </c>
      <c r="AV130" s="13" t="s">
        <v>163</v>
      </c>
      <c r="AW130" s="13" t="s">
        <v>40</v>
      </c>
      <c r="AX130" s="13" t="s">
        <v>86</v>
      </c>
      <c r="AY130" s="239" t="s">
        <v>144</v>
      </c>
    </row>
    <row r="131" spans="2:65" s="1" customFormat="1" ht="25.5" customHeight="1">
      <c r="B131" s="41"/>
      <c r="C131" s="192" t="s">
        <v>216</v>
      </c>
      <c r="D131" s="192" t="s">
        <v>146</v>
      </c>
      <c r="E131" s="193" t="s">
        <v>217</v>
      </c>
      <c r="F131" s="194" t="s">
        <v>218</v>
      </c>
      <c r="G131" s="195" t="s">
        <v>194</v>
      </c>
      <c r="H131" s="196">
        <v>5.6580000000000004</v>
      </c>
      <c r="I131" s="197"/>
      <c r="J131" s="198">
        <f>ROUND(I131*H131,2)</f>
        <v>0</v>
      </c>
      <c r="K131" s="194" t="s">
        <v>150</v>
      </c>
      <c r="L131" s="61"/>
      <c r="M131" s="199" t="s">
        <v>76</v>
      </c>
      <c r="N131" s="200" t="s">
        <v>48</v>
      </c>
      <c r="O131" s="42"/>
      <c r="P131" s="201">
        <f>O131*H131</f>
        <v>0</v>
      </c>
      <c r="Q131" s="201">
        <v>0</v>
      </c>
      <c r="R131" s="201">
        <f>Q131*H131</f>
        <v>0</v>
      </c>
      <c r="S131" s="201">
        <v>0</v>
      </c>
      <c r="T131" s="202">
        <f>S131*H131</f>
        <v>0</v>
      </c>
      <c r="AR131" s="24" t="s">
        <v>151</v>
      </c>
      <c r="AT131" s="24" t="s">
        <v>146</v>
      </c>
      <c r="AU131" s="24" t="s">
        <v>23</v>
      </c>
      <c r="AY131" s="24" t="s">
        <v>144</v>
      </c>
      <c r="BE131" s="203">
        <f>IF(N131="základní",J131,0)</f>
        <v>0</v>
      </c>
      <c r="BF131" s="203">
        <f>IF(N131="snížená",J131,0)</f>
        <v>0</v>
      </c>
      <c r="BG131" s="203">
        <f>IF(N131="zákl. přenesená",J131,0)</f>
        <v>0</v>
      </c>
      <c r="BH131" s="203">
        <f>IF(N131="sníž. přenesená",J131,0)</f>
        <v>0</v>
      </c>
      <c r="BI131" s="203">
        <f>IF(N131="nulová",J131,0)</f>
        <v>0</v>
      </c>
      <c r="BJ131" s="24" t="s">
        <v>86</v>
      </c>
      <c r="BK131" s="203">
        <f>ROUND(I131*H131,2)</f>
        <v>0</v>
      </c>
      <c r="BL131" s="24" t="s">
        <v>151</v>
      </c>
      <c r="BM131" s="24" t="s">
        <v>219</v>
      </c>
    </row>
    <row r="132" spans="2:65" s="1" customFormat="1" ht="94.5">
      <c r="B132" s="41"/>
      <c r="C132" s="63"/>
      <c r="D132" s="204" t="s">
        <v>153</v>
      </c>
      <c r="E132" s="63"/>
      <c r="F132" s="205" t="s">
        <v>211</v>
      </c>
      <c r="G132" s="63"/>
      <c r="H132" s="63"/>
      <c r="I132" s="163"/>
      <c r="J132" s="63"/>
      <c r="K132" s="63"/>
      <c r="L132" s="61"/>
      <c r="M132" s="206"/>
      <c r="N132" s="42"/>
      <c r="O132" s="42"/>
      <c r="P132" s="42"/>
      <c r="Q132" s="42"/>
      <c r="R132" s="42"/>
      <c r="S132" s="42"/>
      <c r="T132" s="78"/>
      <c r="AT132" s="24" t="s">
        <v>153</v>
      </c>
      <c r="AU132" s="24" t="s">
        <v>23</v>
      </c>
    </row>
    <row r="133" spans="2:65" s="11" customFormat="1" ht="13.5">
      <c r="B133" s="207"/>
      <c r="C133" s="208"/>
      <c r="D133" s="204" t="s">
        <v>155</v>
      </c>
      <c r="E133" s="209" t="s">
        <v>76</v>
      </c>
      <c r="F133" s="210" t="s">
        <v>220</v>
      </c>
      <c r="G133" s="208"/>
      <c r="H133" s="211">
        <v>5.6580000000000004</v>
      </c>
      <c r="I133" s="212"/>
      <c r="J133" s="208"/>
      <c r="K133" s="208"/>
      <c r="L133" s="213"/>
      <c r="M133" s="214"/>
      <c r="N133" s="215"/>
      <c r="O133" s="215"/>
      <c r="P133" s="215"/>
      <c r="Q133" s="215"/>
      <c r="R133" s="215"/>
      <c r="S133" s="215"/>
      <c r="T133" s="216"/>
      <c r="AT133" s="217" t="s">
        <v>155</v>
      </c>
      <c r="AU133" s="217" t="s">
        <v>23</v>
      </c>
      <c r="AV133" s="11" t="s">
        <v>23</v>
      </c>
      <c r="AW133" s="11" t="s">
        <v>40</v>
      </c>
      <c r="AX133" s="11" t="s">
        <v>78</v>
      </c>
      <c r="AY133" s="217" t="s">
        <v>144</v>
      </c>
    </row>
    <row r="134" spans="2:65" s="12" customFormat="1" ht="13.5">
      <c r="B134" s="218"/>
      <c r="C134" s="219"/>
      <c r="D134" s="204" t="s">
        <v>155</v>
      </c>
      <c r="E134" s="220" t="s">
        <v>76</v>
      </c>
      <c r="F134" s="221" t="s">
        <v>158</v>
      </c>
      <c r="G134" s="219"/>
      <c r="H134" s="222">
        <v>5.6580000000000004</v>
      </c>
      <c r="I134" s="223"/>
      <c r="J134" s="219"/>
      <c r="K134" s="219"/>
      <c r="L134" s="224"/>
      <c r="M134" s="225"/>
      <c r="N134" s="226"/>
      <c r="O134" s="226"/>
      <c r="P134" s="226"/>
      <c r="Q134" s="226"/>
      <c r="R134" s="226"/>
      <c r="S134" s="226"/>
      <c r="T134" s="227"/>
      <c r="AT134" s="228" t="s">
        <v>155</v>
      </c>
      <c r="AU134" s="228" t="s">
        <v>23</v>
      </c>
      <c r="AV134" s="12" t="s">
        <v>151</v>
      </c>
      <c r="AW134" s="12" t="s">
        <v>40</v>
      </c>
      <c r="AX134" s="12" t="s">
        <v>86</v>
      </c>
      <c r="AY134" s="228" t="s">
        <v>144</v>
      </c>
    </row>
    <row r="135" spans="2:65" s="1" customFormat="1" ht="25.5" customHeight="1">
      <c r="B135" s="41"/>
      <c r="C135" s="192" t="s">
        <v>221</v>
      </c>
      <c r="D135" s="192" t="s">
        <v>146</v>
      </c>
      <c r="E135" s="193" t="s">
        <v>222</v>
      </c>
      <c r="F135" s="194" t="s">
        <v>223</v>
      </c>
      <c r="G135" s="195" t="s">
        <v>194</v>
      </c>
      <c r="H135" s="196">
        <v>5.6580000000000004</v>
      </c>
      <c r="I135" s="197"/>
      <c r="J135" s="198">
        <f>ROUND(I135*H135,2)</f>
        <v>0</v>
      </c>
      <c r="K135" s="194" t="s">
        <v>150</v>
      </c>
      <c r="L135" s="61"/>
      <c r="M135" s="199" t="s">
        <v>76</v>
      </c>
      <c r="N135" s="200" t="s">
        <v>48</v>
      </c>
      <c r="O135" s="42"/>
      <c r="P135" s="201">
        <f>O135*H135</f>
        <v>0</v>
      </c>
      <c r="Q135" s="201">
        <v>0</v>
      </c>
      <c r="R135" s="201">
        <f>Q135*H135</f>
        <v>0</v>
      </c>
      <c r="S135" s="201">
        <v>0</v>
      </c>
      <c r="T135" s="202">
        <f>S135*H135</f>
        <v>0</v>
      </c>
      <c r="AR135" s="24" t="s">
        <v>151</v>
      </c>
      <c r="AT135" s="24" t="s">
        <v>146</v>
      </c>
      <c r="AU135" s="24" t="s">
        <v>23</v>
      </c>
      <c r="AY135" s="24" t="s">
        <v>144</v>
      </c>
      <c r="BE135" s="203">
        <f>IF(N135="základní",J135,0)</f>
        <v>0</v>
      </c>
      <c r="BF135" s="203">
        <f>IF(N135="snížená",J135,0)</f>
        <v>0</v>
      </c>
      <c r="BG135" s="203">
        <f>IF(N135="zákl. přenesená",J135,0)</f>
        <v>0</v>
      </c>
      <c r="BH135" s="203">
        <f>IF(N135="sníž. přenesená",J135,0)</f>
        <v>0</v>
      </c>
      <c r="BI135" s="203">
        <f>IF(N135="nulová",J135,0)</f>
        <v>0</v>
      </c>
      <c r="BJ135" s="24" t="s">
        <v>86</v>
      </c>
      <c r="BK135" s="203">
        <f>ROUND(I135*H135,2)</f>
        <v>0</v>
      </c>
      <c r="BL135" s="24" t="s">
        <v>151</v>
      </c>
      <c r="BM135" s="24" t="s">
        <v>224</v>
      </c>
    </row>
    <row r="136" spans="2:65" s="1" customFormat="1" ht="94.5">
      <c r="B136" s="41"/>
      <c r="C136" s="63"/>
      <c r="D136" s="204" t="s">
        <v>153</v>
      </c>
      <c r="E136" s="63"/>
      <c r="F136" s="205" t="s">
        <v>211</v>
      </c>
      <c r="G136" s="63"/>
      <c r="H136" s="63"/>
      <c r="I136" s="163"/>
      <c r="J136" s="63"/>
      <c r="K136" s="63"/>
      <c r="L136" s="61"/>
      <c r="M136" s="206"/>
      <c r="N136" s="42"/>
      <c r="O136" s="42"/>
      <c r="P136" s="42"/>
      <c r="Q136" s="42"/>
      <c r="R136" s="42"/>
      <c r="S136" s="42"/>
      <c r="T136" s="78"/>
      <c r="AT136" s="24" t="s">
        <v>153</v>
      </c>
      <c r="AU136" s="24" t="s">
        <v>23</v>
      </c>
    </row>
    <row r="137" spans="2:65" s="11" customFormat="1" ht="13.5">
      <c r="B137" s="207"/>
      <c r="C137" s="208"/>
      <c r="D137" s="204" t="s">
        <v>155</v>
      </c>
      <c r="E137" s="209" t="s">
        <v>76</v>
      </c>
      <c r="F137" s="210" t="s">
        <v>225</v>
      </c>
      <c r="G137" s="208"/>
      <c r="H137" s="211">
        <v>5.6580000000000004</v>
      </c>
      <c r="I137" s="212"/>
      <c r="J137" s="208"/>
      <c r="K137" s="208"/>
      <c r="L137" s="213"/>
      <c r="M137" s="214"/>
      <c r="N137" s="215"/>
      <c r="O137" s="215"/>
      <c r="P137" s="215"/>
      <c r="Q137" s="215"/>
      <c r="R137" s="215"/>
      <c r="S137" s="215"/>
      <c r="T137" s="216"/>
      <c r="AT137" s="217" t="s">
        <v>155</v>
      </c>
      <c r="AU137" s="217" t="s">
        <v>23</v>
      </c>
      <c r="AV137" s="11" t="s">
        <v>23</v>
      </c>
      <c r="AW137" s="11" t="s">
        <v>40</v>
      </c>
      <c r="AX137" s="11" t="s">
        <v>78</v>
      </c>
      <c r="AY137" s="217" t="s">
        <v>144</v>
      </c>
    </row>
    <row r="138" spans="2:65" s="12" customFormat="1" ht="13.5">
      <c r="B138" s="218"/>
      <c r="C138" s="219"/>
      <c r="D138" s="204" t="s">
        <v>155</v>
      </c>
      <c r="E138" s="220" t="s">
        <v>76</v>
      </c>
      <c r="F138" s="221" t="s">
        <v>158</v>
      </c>
      <c r="G138" s="219"/>
      <c r="H138" s="222">
        <v>5.6580000000000004</v>
      </c>
      <c r="I138" s="223"/>
      <c r="J138" s="219"/>
      <c r="K138" s="219"/>
      <c r="L138" s="224"/>
      <c r="M138" s="225"/>
      <c r="N138" s="226"/>
      <c r="O138" s="226"/>
      <c r="P138" s="226"/>
      <c r="Q138" s="226"/>
      <c r="R138" s="226"/>
      <c r="S138" s="226"/>
      <c r="T138" s="227"/>
      <c r="AT138" s="228" t="s">
        <v>155</v>
      </c>
      <c r="AU138" s="228" t="s">
        <v>23</v>
      </c>
      <c r="AV138" s="12" t="s">
        <v>151</v>
      </c>
      <c r="AW138" s="12" t="s">
        <v>40</v>
      </c>
      <c r="AX138" s="12" t="s">
        <v>86</v>
      </c>
      <c r="AY138" s="228" t="s">
        <v>144</v>
      </c>
    </row>
    <row r="139" spans="2:65" s="1" customFormat="1" ht="25.5" customHeight="1">
      <c r="B139" s="41"/>
      <c r="C139" s="192" t="s">
        <v>226</v>
      </c>
      <c r="D139" s="192" t="s">
        <v>146</v>
      </c>
      <c r="E139" s="193" t="s">
        <v>227</v>
      </c>
      <c r="F139" s="194" t="s">
        <v>228</v>
      </c>
      <c r="G139" s="195" t="s">
        <v>194</v>
      </c>
      <c r="H139" s="196">
        <v>1.8560000000000001</v>
      </c>
      <c r="I139" s="197"/>
      <c r="J139" s="198">
        <f>ROUND(I139*H139,2)</f>
        <v>0</v>
      </c>
      <c r="K139" s="194" t="s">
        <v>150</v>
      </c>
      <c r="L139" s="61"/>
      <c r="M139" s="199" t="s">
        <v>76</v>
      </c>
      <c r="N139" s="200" t="s">
        <v>48</v>
      </c>
      <c r="O139" s="42"/>
      <c r="P139" s="201">
        <f>O139*H139</f>
        <v>0</v>
      </c>
      <c r="Q139" s="201">
        <v>0</v>
      </c>
      <c r="R139" s="201">
        <f>Q139*H139</f>
        <v>0</v>
      </c>
      <c r="S139" s="201">
        <v>0</v>
      </c>
      <c r="T139" s="202">
        <f>S139*H139</f>
        <v>0</v>
      </c>
      <c r="AR139" s="24" t="s">
        <v>151</v>
      </c>
      <c r="AT139" s="24" t="s">
        <v>146</v>
      </c>
      <c r="AU139" s="24" t="s">
        <v>23</v>
      </c>
      <c r="AY139" s="24" t="s">
        <v>144</v>
      </c>
      <c r="BE139" s="203">
        <f>IF(N139="základní",J139,0)</f>
        <v>0</v>
      </c>
      <c r="BF139" s="203">
        <f>IF(N139="snížená",J139,0)</f>
        <v>0</v>
      </c>
      <c r="BG139" s="203">
        <f>IF(N139="zákl. přenesená",J139,0)</f>
        <v>0</v>
      </c>
      <c r="BH139" s="203">
        <f>IF(N139="sníž. přenesená",J139,0)</f>
        <v>0</v>
      </c>
      <c r="BI139" s="203">
        <f>IF(N139="nulová",J139,0)</f>
        <v>0</v>
      </c>
      <c r="BJ139" s="24" t="s">
        <v>86</v>
      </c>
      <c r="BK139" s="203">
        <f>ROUND(I139*H139,2)</f>
        <v>0</v>
      </c>
      <c r="BL139" s="24" t="s">
        <v>151</v>
      </c>
      <c r="BM139" s="24" t="s">
        <v>229</v>
      </c>
    </row>
    <row r="140" spans="2:65" s="1" customFormat="1" ht="94.5">
      <c r="B140" s="41"/>
      <c r="C140" s="63"/>
      <c r="D140" s="204" t="s">
        <v>153</v>
      </c>
      <c r="E140" s="63"/>
      <c r="F140" s="205" t="s">
        <v>211</v>
      </c>
      <c r="G140" s="63"/>
      <c r="H140" s="63"/>
      <c r="I140" s="163"/>
      <c r="J140" s="63"/>
      <c r="K140" s="63"/>
      <c r="L140" s="61"/>
      <c r="M140" s="206"/>
      <c r="N140" s="42"/>
      <c r="O140" s="42"/>
      <c r="P140" s="42"/>
      <c r="Q140" s="42"/>
      <c r="R140" s="42"/>
      <c r="S140" s="42"/>
      <c r="T140" s="78"/>
      <c r="AT140" s="24" t="s">
        <v>153</v>
      </c>
      <c r="AU140" s="24" t="s">
        <v>23</v>
      </c>
    </row>
    <row r="141" spans="2:65" s="11" customFormat="1" ht="13.5">
      <c r="B141" s="207"/>
      <c r="C141" s="208"/>
      <c r="D141" s="204" t="s">
        <v>155</v>
      </c>
      <c r="E141" s="209" t="s">
        <v>76</v>
      </c>
      <c r="F141" s="210" t="s">
        <v>230</v>
      </c>
      <c r="G141" s="208"/>
      <c r="H141" s="211">
        <v>1.8560000000000001</v>
      </c>
      <c r="I141" s="212"/>
      <c r="J141" s="208"/>
      <c r="K141" s="208"/>
      <c r="L141" s="213"/>
      <c r="M141" s="214"/>
      <c r="N141" s="215"/>
      <c r="O141" s="215"/>
      <c r="P141" s="215"/>
      <c r="Q141" s="215"/>
      <c r="R141" s="215"/>
      <c r="S141" s="215"/>
      <c r="T141" s="216"/>
      <c r="AT141" s="217" t="s">
        <v>155</v>
      </c>
      <c r="AU141" s="217" t="s">
        <v>23</v>
      </c>
      <c r="AV141" s="11" t="s">
        <v>23</v>
      </c>
      <c r="AW141" s="11" t="s">
        <v>40</v>
      </c>
      <c r="AX141" s="11" t="s">
        <v>78</v>
      </c>
      <c r="AY141" s="217" t="s">
        <v>144</v>
      </c>
    </row>
    <row r="142" spans="2:65" s="12" customFormat="1" ht="13.5">
      <c r="B142" s="218"/>
      <c r="C142" s="219"/>
      <c r="D142" s="204" t="s">
        <v>155</v>
      </c>
      <c r="E142" s="220" t="s">
        <v>76</v>
      </c>
      <c r="F142" s="221" t="s">
        <v>158</v>
      </c>
      <c r="G142" s="219"/>
      <c r="H142" s="222">
        <v>1.8560000000000001</v>
      </c>
      <c r="I142" s="223"/>
      <c r="J142" s="219"/>
      <c r="K142" s="219"/>
      <c r="L142" s="224"/>
      <c r="M142" s="225"/>
      <c r="N142" s="226"/>
      <c r="O142" s="226"/>
      <c r="P142" s="226"/>
      <c r="Q142" s="226"/>
      <c r="R142" s="226"/>
      <c r="S142" s="226"/>
      <c r="T142" s="227"/>
      <c r="AT142" s="228" t="s">
        <v>155</v>
      </c>
      <c r="AU142" s="228" t="s">
        <v>23</v>
      </c>
      <c r="AV142" s="12" t="s">
        <v>151</v>
      </c>
      <c r="AW142" s="12" t="s">
        <v>40</v>
      </c>
      <c r="AX142" s="12" t="s">
        <v>86</v>
      </c>
      <c r="AY142" s="228" t="s">
        <v>144</v>
      </c>
    </row>
    <row r="143" spans="2:65" s="1" customFormat="1" ht="25.5" customHeight="1">
      <c r="B143" s="41"/>
      <c r="C143" s="192" t="s">
        <v>10</v>
      </c>
      <c r="D143" s="192" t="s">
        <v>146</v>
      </c>
      <c r="E143" s="193" t="s">
        <v>231</v>
      </c>
      <c r="F143" s="194" t="s">
        <v>232</v>
      </c>
      <c r="G143" s="195" t="s">
        <v>194</v>
      </c>
      <c r="H143" s="196">
        <v>5.6580000000000004</v>
      </c>
      <c r="I143" s="197"/>
      <c r="J143" s="198">
        <f>ROUND(I143*H143,2)</f>
        <v>0</v>
      </c>
      <c r="K143" s="194" t="s">
        <v>150</v>
      </c>
      <c r="L143" s="61"/>
      <c r="M143" s="199" t="s">
        <v>76</v>
      </c>
      <c r="N143" s="200" t="s">
        <v>48</v>
      </c>
      <c r="O143" s="42"/>
      <c r="P143" s="201">
        <f>O143*H143</f>
        <v>0</v>
      </c>
      <c r="Q143" s="201">
        <v>3.5000000000000001E-3</v>
      </c>
      <c r="R143" s="201">
        <f>Q143*H143</f>
        <v>1.9803000000000001E-2</v>
      </c>
      <c r="S143" s="201">
        <v>0</v>
      </c>
      <c r="T143" s="202">
        <f>S143*H143</f>
        <v>0</v>
      </c>
      <c r="AR143" s="24" t="s">
        <v>151</v>
      </c>
      <c r="AT143" s="24" t="s">
        <v>146</v>
      </c>
      <c r="AU143" s="24" t="s">
        <v>23</v>
      </c>
      <c r="AY143" s="24" t="s">
        <v>144</v>
      </c>
      <c r="BE143" s="203">
        <f>IF(N143="základní",J143,0)</f>
        <v>0</v>
      </c>
      <c r="BF143" s="203">
        <f>IF(N143="snížená",J143,0)</f>
        <v>0</v>
      </c>
      <c r="BG143" s="203">
        <f>IF(N143="zákl. přenesená",J143,0)</f>
        <v>0</v>
      </c>
      <c r="BH143" s="203">
        <f>IF(N143="sníž. přenesená",J143,0)</f>
        <v>0</v>
      </c>
      <c r="BI143" s="203">
        <f>IF(N143="nulová",J143,0)</f>
        <v>0</v>
      </c>
      <c r="BJ143" s="24" t="s">
        <v>86</v>
      </c>
      <c r="BK143" s="203">
        <f>ROUND(I143*H143,2)</f>
        <v>0</v>
      </c>
      <c r="BL143" s="24" t="s">
        <v>151</v>
      </c>
      <c r="BM143" s="24" t="s">
        <v>233</v>
      </c>
    </row>
    <row r="144" spans="2:65" s="1" customFormat="1" ht="94.5">
      <c r="B144" s="41"/>
      <c r="C144" s="63"/>
      <c r="D144" s="204" t="s">
        <v>153</v>
      </c>
      <c r="E144" s="63"/>
      <c r="F144" s="205" t="s">
        <v>211</v>
      </c>
      <c r="G144" s="63"/>
      <c r="H144" s="63"/>
      <c r="I144" s="163"/>
      <c r="J144" s="63"/>
      <c r="K144" s="63"/>
      <c r="L144" s="61"/>
      <c r="M144" s="206"/>
      <c r="N144" s="42"/>
      <c r="O144" s="42"/>
      <c r="P144" s="42"/>
      <c r="Q144" s="42"/>
      <c r="R144" s="42"/>
      <c r="S144" s="42"/>
      <c r="T144" s="78"/>
      <c r="AT144" s="24" t="s">
        <v>153</v>
      </c>
      <c r="AU144" s="24" t="s">
        <v>23</v>
      </c>
    </row>
    <row r="145" spans="2:65" s="11" customFormat="1" ht="13.5">
      <c r="B145" s="207"/>
      <c r="C145" s="208"/>
      <c r="D145" s="204" t="s">
        <v>155</v>
      </c>
      <c r="E145" s="209" t="s">
        <v>76</v>
      </c>
      <c r="F145" s="210" t="s">
        <v>225</v>
      </c>
      <c r="G145" s="208"/>
      <c r="H145" s="211">
        <v>5.6580000000000004</v>
      </c>
      <c r="I145" s="212"/>
      <c r="J145" s="208"/>
      <c r="K145" s="208"/>
      <c r="L145" s="213"/>
      <c r="M145" s="214"/>
      <c r="N145" s="215"/>
      <c r="O145" s="215"/>
      <c r="P145" s="215"/>
      <c r="Q145" s="215"/>
      <c r="R145" s="215"/>
      <c r="S145" s="215"/>
      <c r="T145" s="216"/>
      <c r="AT145" s="217" t="s">
        <v>155</v>
      </c>
      <c r="AU145" s="217" t="s">
        <v>23</v>
      </c>
      <c r="AV145" s="11" t="s">
        <v>23</v>
      </c>
      <c r="AW145" s="11" t="s">
        <v>40</v>
      </c>
      <c r="AX145" s="11" t="s">
        <v>78</v>
      </c>
      <c r="AY145" s="217" t="s">
        <v>144</v>
      </c>
    </row>
    <row r="146" spans="2:65" s="12" customFormat="1" ht="13.5">
      <c r="B146" s="218"/>
      <c r="C146" s="219"/>
      <c r="D146" s="204" t="s">
        <v>155</v>
      </c>
      <c r="E146" s="220" t="s">
        <v>76</v>
      </c>
      <c r="F146" s="221" t="s">
        <v>158</v>
      </c>
      <c r="G146" s="219"/>
      <c r="H146" s="222">
        <v>5.6580000000000004</v>
      </c>
      <c r="I146" s="223"/>
      <c r="J146" s="219"/>
      <c r="K146" s="219"/>
      <c r="L146" s="224"/>
      <c r="M146" s="225"/>
      <c r="N146" s="226"/>
      <c r="O146" s="226"/>
      <c r="P146" s="226"/>
      <c r="Q146" s="226"/>
      <c r="R146" s="226"/>
      <c r="S146" s="226"/>
      <c r="T146" s="227"/>
      <c r="AT146" s="228" t="s">
        <v>155</v>
      </c>
      <c r="AU146" s="228" t="s">
        <v>23</v>
      </c>
      <c r="AV146" s="12" t="s">
        <v>151</v>
      </c>
      <c r="AW146" s="12" t="s">
        <v>40</v>
      </c>
      <c r="AX146" s="12" t="s">
        <v>86</v>
      </c>
      <c r="AY146" s="228" t="s">
        <v>144</v>
      </c>
    </row>
    <row r="147" spans="2:65" s="1" customFormat="1" ht="38.25" customHeight="1">
      <c r="B147" s="41"/>
      <c r="C147" s="192" t="s">
        <v>234</v>
      </c>
      <c r="D147" s="192" t="s">
        <v>146</v>
      </c>
      <c r="E147" s="193" t="s">
        <v>235</v>
      </c>
      <c r="F147" s="194" t="s">
        <v>236</v>
      </c>
      <c r="G147" s="195" t="s">
        <v>194</v>
      </c>
      <c r="H147" s="196">
        <v>271.43</v>
      </c>
      <c r="I147" s="197"/>
      <c r="J147" s="198">
        <f>ROUND(I147*H147,2)</f>
        <v>0</v>
      </c>
      <c r="K147" s="194" t="s">
        <v>150</v>
      </c>
      <c r="L147" s="61"/>
      <c r="M147" s="199" t="s">
        <v>76</v>
      </c>
      <c r="N147" s="200" t="s">
        <v>48</v>
      </c>
      <c r="O147" s="42"/>
      <c r="P147" s="201">
        <f>O147*H147</f>
        <v>0</v>
      </c>
      <c r="Q147" s="201">
        <v>0</v>
      </c>
      <c r="R147" s="201">
        <f>Q147*H147</f>
        <v>0</v>
      </c>
      <c r="S147" s="201">
        <v>0</v>
      </c>
      <c r="T147" s="202">
        <f>S147*H147</f>
        <v>0</v>
      </c>
      <c r="AR147" s="24" t="s">
        <v>151</v>
      </c>
      <c r="AT147" s="24" t="s">
        <v>146</v>
      </c>
      <c r="AU147" s="24" t="s">
        <v>23</v>
      </c>
      <c r="AY147" s="24" t="s">
        <v>144</v>
      </c>
      <c r="BE147" s="203">
        <f>IF(N147="základní",J147,0)</f>
        <v>0</v>
      </c>
      <c r="BF147" s="203">
        <f>IF(N147="snížená",J147,0)</f>
        <v>0</v>
      </c>
      <c r="BG147" s="203">
        <f>IF(N147="zákl. přenesená",J147,0)</f>
        <v>0</v>
      </c>
      <c r="BH147" s="203">
        <f>IF(N147="sníž. přenesená",J147,0)</f>
        <v>0</v>
      </c>
      <c r="BI147" s="203">
        <f>IF(N147="nulová",J147,0)</f>
        <v>0</v>
      </c>
      <c r="BJ147" s="24" t="s">
        <v>86</v>
      </c>
      <c r="BK147" s="203">
        <f>ROUND(I147*H147,2)</f>
        <v>0</v>
      </c>
      <c r="BL147" s="24" t="s">
        <v>151</v>
      </c>
      <c r="BM147" s="24" t="s">
        <v>237</v>
      </c>
    </row>
    <row r="148" spans="2:65" s="1" customFormat="1" ht="202.5">
      <c r="B148" s="41"/>
      <c r="C148" s="63"/>
      <c r="D148" s="204" t="s">
        <v>153</v>
      </c>
      <c r="E148" s="63"/>
      <c r="F148" s="205" t="s">
        <v>238</v>
      </c>
      <c r="G148" s="63"/>
      <c r="H148" s="63"/>
      <c r="I148" s="163"/>
      <c r="J148" s="63"/>
      <c r="K148" s="63"/>
      <c r="L148" s="61"/>
      <c r="M148" s="206"/>
      <c r="N148" s="42"/>
      <c r="O148" s="42"/>
      <c r="P148" s="42"/>
      <c r="Q148" s="42"/>
      <c r="R148" s="42"/>
      <c r="S148" s="42"/>
      <c r="T148" s="78"/>
      <c r="AT148" s="24" t="s">
        <v>153</v>
      </c>
      <c r="AU148" s="24" t="s">
        <v>23</v>
      </c>
    </row>
    <row r="149" spans="2:65" s="14" customFormat="1" ht="13.5">
      <c r="B149" s="240"/>
      <c r="C149" s="241"/>
      <c r="D149" s="204" t="s">
        <v>155</v>
      </c>
      <c r="E149" s="242" t="s">
        <v>76</v>
      </c>
      <c r="F149" s="243" t="s">
        <v>239</v>
      </c>
      <c r="G149" s="241"/>
      <c r="H149" s="242" t="s">
        <v>76</v>
      </c>
      <c r="I149" s="244"/>
      <c r="J149" s="241"/>
      <c r="K149" s="241"/>
      <c r="L149" s="245"/>
      <c r="M149" s="246"/>
      <c r="N149" s="247"/>
      <c r="O149" s="247"/>
      <c r="P149" s="247"/>
      <c r="Q149" s="247"/>
      <c r="R149" s="247"/>
      <c r="S149" s="247"/>
      <c r="T149" s="248"/>
      <c r="AT149" s="249" t="s">
        <v>155</v>
      </c>
      <c r="AU149" s="249" t="s">
        <v>23</v>
      </c>
      <c r="AV149" s="14" t="s">
        <v>86</v>
      </c>
      <c r="AW149" s="14" t="s">
        <v>40</v>
      </c>
      <c r="AX149" s="14" t="s">
        <v>78</v>
      </c>
      <c r="AY149" s="249" t="s">
        <v>144</v>
      </c>
    </row>
    <row r="150" spans="2:65" s="11" customFormat="1" ht="13.5">
      <c r="B150" s="207"/>
      <c r="C150" s="208"/>
      <c r="D150" s="204" t="s">
        <v>155</v>
      </c>
      <c r="E150" s="209" t="s">
        <v>76</v>
      </c>
      <c r="F150" s="210" t="s">
        <v>240</v>
      </c>
      <c r="G150" s="208"/>
      <c r="H150" s="211">
        <v>490.02800000000002</v>
      </c>
      <c r="I150" s="212"/>
      <c r="J150" s="208"/>
      <c r="K150" s="208"/>
      <c r="L150" s="213"/>
      <c r="M150" s="214"/>
      <c r="N150" s="215"/>
      <c r="O150" s="215"/>
      <c r="P150" s="215"/>
      <c r="Q150" s="215"/>
      <c r="R150" s="215"/>
      <c r="S150" s="215"/>
      <c r="T150" s="216"/>
      <c r="AT150" s="217" t="s">
        <v>155</v>
      </c>
      <c r="AU150" s="217" t="s">
        <v>23</v>
      </c>
      <c r="AV150" s="11" t="s">
        <v>23</v>
      </c>
      <c r="AW150" s="11" t="s">
        <v>40</v>
      </c>
      <c r="AX150" s="11" t="s">
        <v>78</v>
      </c>
      <c r="AY150" s="217" t="s">
        <v>144</v>
      </c>
    </row>
    <row r="151" spans="2:65" s="11" customFormat="1" ht="13.5">
      <c r="B151" s="207"/>
      <c r="C151" s="208"/>
      <c r="D151" s="204" t="s">
        <v>155</v>
      </c>
      <c r="E151" s="209" t="s">
        <v>76</v>
      </c>
      <c r="F151" s="210" t="s">
        <v>241</v>
      </c>
      <c r="G151" s="208"/>
      <c r="H151" s="211">
        <v>27.52</v>
      </c>
      <c r="I151" s="212"/>
      <c r="J151" s="208"/>
      <c r="K151" s="208"/>
      <c r="L151" s="213"/>
      <c r="M151" s="214"/>
      <c r="N151" s="215"/>
      <c r="O151" s="215"/>
      <c r="P151" s="215"/>
      <c r="Q151" s="215"/>
      <c r="R151" s="215"/>
      <c r="S151" s="215"/>
      <c r="T151" s="216"/>
      <c r="AT151" s="217" t="s">
        <v>155</v>
      </c>
      <c r="AU151" s="217" t="s">
        <v>23</v>
      </c>
      <c r="AV151" s="11" t="s">
        <v>23</v>
      </c>
      <c r="AW151" s="11" t="s">
        <v>40</v>
      </c>
      <c r="AX151" s="11" t="s">
        <v>78</v>
      </c>
      <c r="AY151" s="217" t="s">
        <v>144</v>
      </c>
    </row>
    <row r="152" spans="2:65" s="11" customFormat="1" ht="13.5">
      <c r="B152" s="207"/>
      <c r="C152" s="208"/>
      <c r="D152" s="204" t="s">
        <v>155</v>
      </c>
      <c r="E152" s="209" t="s">
        <v>76</v>
      </c>
      <c r="F152" s="210" t="s">
        <v>242</v>
      </c>
      <c r="G152" s="208"/>
      <c r="H152" s="211">
        <v>25.8</v>
      </c>
      <c r="I152" s="212"/>
      <c r="J152" s="208"/>
      <c r="K152" s="208"/>
      <c r="L152" s="213"/>
      <c r="M152" s="214"/>
      <c r="N152" s="215"/>
      <c r="O152" s="215"/>
      <c r="P152" s="215"/>
      <c r="Q152" s="215"/>
      <c r="R152" s="215"/>
      <c r="S152" s="215"/>
      <c r="T152" s="216"/>
      <c r="AT152" s="217" t="s">
        <v>155</v>
      </c>
      <c r="AU152" s="217" t="s">
        <v>23</v>
      </c>
      <c r="AV152" s="11" t="s">
        <v>23</v>
      </c>
      <c r="AW152" s="11" t="s">
        <v>40</v>
      </c>
      <c r="AX152" s="11" t="s">
        <v>78</v>
      </c>
      <c r="AY152" s="217" t="s">
        <v>144</v>
      </c>
    </row>
    <row r="153" spans="2:65" s="11" customFormat="1" ht="13.5">
      <c r="B153" s="207"/>
      <c r="C153" s="208"/>
      <c r="D153" s="204" t="s">
        <v>155</v>
      </c>
      <c r="E153" s="209" t="s">
        <v>76</v>
      </c>
      <c r="F153" s="210" t="s">
        <v>243</v>
      </c>
      <c r="G153" s="208"/>
      <c r="H153" s="211">
        <v>-22.667999999999999</v>
      </c>
      <c r="I153" s="212"/>
      <c r="J153" s="208"/>
      <c r="K153" s="208"/>
      <c r="L153" s="213"/>
      <c r="M153" s="214"/>
      <c r="N153" s="215"/>
      <c r="O153" s="215"/>
      <c r="P153" s="215"/>
      <c r="Q153" s="215"/>
      <c r="R153" s="215"/>
      <c r="S153" s="215"/>
      <c r="T153" s="216"/>
      <c r="AT153" s="217" t="s">
        <v>155</v>
      </c>
      <c r="AU153" s="217" t="s">
        <v>23</v>
      </c>
      <c r="AV153" s="11" t="s">
        <v>23</v>
      </c>
      <c r="AW153" s="11" t="s">
        <v>40</v>
      </c>
      <c r="AX153" s="11" t="s">
        <v>78</v>
      </c>
      <c r="AY153" s="217" t="s">
        <v>144</v>
      </c>
    </row>
    <row r="154" spans="2:65" s="11" customFormat="1" ht="13.5">
      <c r="B154" s="207"/>
      <c r="C154" s="208"/>
      <c r="D154" s="204" t="s">
        <v>155</v>
      </c>
      <c r="E154" s="209" t="s">
        <v>76</v>
      </c>
      <c r="F154" s="210" t="s">
        <v>244</v>
      </c>
      <c r="G154" s="208"/>
      <c r="H154" s="211">
        <v>-68.296000000000006</v>
      </c>
      <c r="I154" s="212"/>
      <c r="J154" s="208"/>
      <c r="K154" s="208"/>
      <c r="L154" s="213"/>
      <c r="M154" s="214"/>
      <c r="N154" s="215"/>
      <c r="O154" s="215"/>
      <c r="P154" s="215"/>
      <c r="Q154" s="215"/>
      <c r="R154" s="215"/>
      <c r="S154" s="215"/>
      <c r="T154" s="216"/>
      <c r="AT154" s="217" t="s">
        <v>155</v>
      </c>
      <c r="AU154" s="217" t="s">
        <v>23</v>
      </c>
      <c r="AV154" s="11" t="s">
        <v>23</v>
      </c>
      <c r="AW154" s="11" t="s">
        <v>40</v>
      </c>
      <c r="AX154" s="11" t="s">
        <v>78</v>
      </c>
      <c r="AY154" s="217" t="s">
        <v>144</v>
      </c>
    </row>
    <row r="155" spans="2:65" s="13" customFormat="1" ht="13.5">
      <c r="B155" s="229"/>
      <c r="C155" s="230"/>
      <c r="D155" s="204" t="s">
        <v>155</v>
      </c>
      <c r="E155" s="231" t="s">
        <v>76</v>
      </c>
      <c r="F155" s="232" t="s">
        <v>214</v>
      </c>
      <c r="G155" s="230"/>
      <c r="H155" s="233">
        <v>452.38400000000001</v>
      </c>
      <c r="I155" s="234"/>
      <c r="J155" s="230"/>
      <c r="K155" s="230"/>
      <c r="L155" s="235"/>
      <c r="M155" s="236"/>
      <c r="N155" s="237"/>
      <c r="O155" s="237"/>
      <c r="P155" s="237"/>
      <c r="Q155" s="237"/>
      <c r="R155" s="237"/>
      <c r="S155" s="237"/>
      <c r="T155" s="238"/>
      <c r="AT155" s="239" t="s">
        <v>155</v>
      </c>
      <c r="AU155" s="239" t="s">
        <v>23</v>
      </c>
      <c r="AV155" s="13" t="s">
        <v>163</v>
      </c>
      <c r="AW155" s="13" t="s">
        <v>40</v>
      </c>
      <c r="AX155" s="13" t="s">
        <v>78</v>
      </c>
      <c r="AY155" s="239" t="s">
        <v>144</v>
      </c>
    </row>
    <row r="156" spans="2:65" s="11" customFormat="1" ht="13.5">
      <c r="B156" s="207"/>
      <c r="C156" s="208"/>
      <c r="D156" s="204" t="s">
        <v>155</v>
      </c>
      <c r="E156" s="209" t="s">
        <v>76</v>
      </c>
      <c r="F156" s="210" t="s">
        <v>76</v>
      </c>
      <c r="G156" s="208"/>
      <c r="H156" s="211">
        <v>0</v>
      </c>
      <c r="I156" s="212"/>
      <c r="J156" s="208"/>
      <c r="K156" s="208"/>
      <c r="L156" s="213"/>
      <c r="M156" s="214"/>
      <c r="N156" s="215"/>
      <c r="O156" s="215"/>
      <c r="P156" s="215"/>
      <c r="Q156" s="215"/>
      <c r="R156" s="215"/>
      <c r="S156" s="215"/>
      <c r="T156" s="216"/>
      <c r="AT156" s="217" t="s">
        <v>155</v>
      </c>
      <c r="AU156" s="217" t="s">
        <v>23</v>
      </c>
      <c r="AV156" s="11" t="s">
        <v>23</v>
      </c>
      <c r="AW156" s="11" t="s">
        <v>40</v>
      </c>
      <c r="AX156" s="11" t="s">
        <v>78</v>
      </c>
      <c r="AY156" s="217" t="s">
        <v>144</v>
      </c>
    </row>
    <row r="157" spans="2:65" s="11" customFormat="1" ht="13.5">
      <c r="B157" s="207"/>
      <c r="C157" s="208"/>
      <c r="D157" s="204" t="s">
        <v>155</v>
      </c>
      <c r="E157" s="209" t="s">
        <v>76</v>
      </c>
      <c r="F157" s="210" t="s">
        <v>245</v>
      </c>
      <c r="G157" s="208"/>
      <c r="H157" s="211">
        <v>271.43</v>
      </c>
      <c r="I157" s="212"/>
      <c r="J157" s="208"/>
      <c r="K157" s="208"/>
      <c r="L157" s="213"/>
      <c r="M157" s="214"/>
      <c r="N157" s="215"/>
      <c r="O157" s="215"/>
      <c r="P157" s="215"/>
      <c r="Q157" s="215"/>
      <c r="R157" s="215"/>
      <c r="S157" s="215"/>
      <c r="T157" s="216"/>
      <c r="AT157" s="217" t="s">
        <v>155</v>
      </c>
      <c r="AU157" s="217" t="s">
        <v>23</v>
      </c>
      <c r="AV157" s="11" t="s">
        <v>23</v>
      </c>
      <c r="AW157" s="11" t="s">
        <v>40</v>
      </c>
      <c r="AX157" s="11" t="s">
        <v>78</v>
      </c>
      <c r="AY157" s="217" t="s">
        <v>144</v>
      </c>
    </row>
    <row r="158" spans="2:65" s="13" customFormat="1" ht="13.5">
      <c r="B158" s="229"/>
      <c r="C158" s="230"/>
      <c r="D158" s="204" t="s">
        <v>155</v>
      </c>
      <c r="E158" s="231" t="s">
        <v>76</v>
      </c>
      <c r="F158" s="232" t="s">
        <v>214</v>
      </c>
      <c r="G158" s="230"/>
      <c r="H158" s="233">
        <v>271.43</v>
      </c>
      <c r="I158" s="234"/>
      <c r="J158" s="230"/>
      <c r="K158" s="230"/>
      <c r="L158" s="235"/>
      <c r="M158" s="236"/>
      <c r="N158" s="237"/>
      <c r="O158" s="237"/>
      <c r="P158" s="237"/>
      <c r="Q158" s="237"/>
      <c r="R158" s="237"/>
      <c r="S158" s="237"/>
      <c r="T158" s="238"/>
      <c r="AT158" s="239" t="s">
        <v>155</v>
      </c>
      <c r="AU158" s="239" t="s">
        <v>23</v>
      </c>
      <c r="AV158" s="13" t="s">
        <v>163</v>
      </c>
      <c r="AW158" s="13" t="s">
        <v>40</v>
      </c>
      <c r="AX158" s="13" t="s">
        <v>86</v>
      </c>
      <c r="AY158" s="239" t="s">
        <v>144</v>
      </c>
    </row>
    <row r="159" spans="2:65" s="1" customFormat="1" ht="38.25" customHeight="1">
      <c r="B159" s="41"/>
      <c r="C159" s="192" t="s">
        <v>246</v>
      </c>
      <c r="D159" s="192" t="s">
        <v>146</v>
      </c>
      <c r="E159" s="193" t="s">
        <v>247</v>
      </c>
      <c r="F159" s="194" t="s">
        <v>248</v>
      </c>
      <c r="G159" s="195" t="s">
        <v>194</v>
      </c>
      <c r="H159" s="196">
        <v>90.477000000000004</v>
      </c>
      <c r="I159" s="197"/>
      <c r="J159" s="198">
        <f>ROUND(I159*H159,2)</f>
        <v>0</v>
      </c>
      <c r="K159" s="194" t="s">
        <v>150</v>
      </c>
      <c r="L159" s="61"/>
      <c r="M159" s="199" t="s">
        <v>76</v>
      </c>
      <c r="N159" s="200" t="s">
        <v>48</v>
      </c>
      <c r="O159" s="42"/>
      <c r="P159" s="201">
        <f>O159*H159</f>
        <v>0</v>
      </c>
      <c r="Q159" s="201">
        <v>0</v>
      </c>
      <c r="R159" s="201">
        <f>Q159*H159</f>
        <v>0</v>
      </c>
      <c r="S159" s="201">
        <v>0</v>
      </c>
      <c r="T159" s="202">
        <f>S159*H159</f>
        <v>0</v>
      </c>
      <c r="AR159" s="24" t="s">
        <v>151</v>
      </c>
      <c r="AT159" s="24" t="s">
        <v>146</v>
      </c>
      <c r="AU159" s="24" t="s">
        <v>23</v>
      </c>
      <c r="AY159" s="24" t="s">
        <v>144</v>
      </c>
      <c r="BE159" s="203">
        <f>IF(N159="základní",J159,0)</f>
        <v>0</v>
      </c>
      <c r="BF159" s="203">
        <f>IF(N159="snížená",J159,0)</f>
        <v>0</v>
      </c>
      <c r="BG159" s="203">
        <f>IF(N159="zákl. přenesená",J159,0)</f>
        <v>0</v>
      </c>
      <c r="BH159" s="203">
        <f>IF(N159="sníž. přenesená",J159,0)</f>
        <v>0</v>
      </c>
      <c r="BI159" s="203">
        <f>IF(N159="nulová",J159,0)</f>
        <v>0</v>
      </c>
      <c r="BJ159" s="24" t="s">
        <v>86</v>
      </c>
      <c r="BK159" s="203">
        <f>ROUND(I159*H159,2)</f>
        <v>0</v>
      </c>
      <c r="BL159" s="24" t="s">
        <v>151</v>
      </c>
      <c r="BM159" s="24" t="s">
        <v>249</v>
      </c>
    </row>
    <row r="160" spans="2:65" s="1" customFormat="1" ht="202.5">
      <c r="B160" s="41"/>
      <c r="C160" s="63"/>
      <c r="D160" s="204" t="s">
        <v>153</v>
      </c>
      <c r="E160" s="63"/>
      <c r="F160" s="205" t="s">
        <v>238</v>
      </c>
      <c r="G160" s="63"/>
      <c r="H160" s="63"/>
      <c r="I160" s="163"/>
      <c r="J160" s="63"/>
      <c r="K160" s="63"/>
      <c r="L160" s="61"/>
      <c r="M160" s="206"/>
      <c r="N160" s="42"/>
      <c r="O160" s="42"/>
      <c r="P160" s="42"/>
      <c r="Q160" s="42"/>
      <c r="R160" s="42"/>
      <c r="S160" s="42"/>
      <c r="T160" s="78"/>
      <c r="AT160" s="24" t="s">
        <v>153</v>
      </c>
      <c r="AU160" s="24" t="s">
        <v>23</v>
      </c>
    </row>
    <row r="161" spans="2:65" s="11" customFormat="1" ht="13.5">
      <c r="B161" s="207"/>
      <c r="C161" s="208"/>
      <c r="D161" s="204" t="s">
        <v>155</v>
      </c>
      <c r="E161" s="209" t="s">
        <v>76</v>
      </c>
      <c r="F161" s="210" t="s">
        <v>250</v>
      </c>
      <c r="G161" s="208"/>
      <c r="H161" s="211">
        <v>90.477000000000004</v>
      </c>
      <c r="I161" s="212"/>
      <c r="J161" s="208"/>
      <c r="K161" s="208"/>
      <c r="L161" s="213"/>
      <c r="M161" s="214"/>
      <c r="N161" s="215"/>
      <c r="O161" s="215"/>
      <c r="P161" s="215"/>
      <c r="Q161" s="215"/>
      <c r="R161" s="215"/>
      <c r="S161" s="215"/>
      <c r="T161" s="216"/>
      <c r="AT161" s="217" t="s">
        <v>155</v>
      </c>
      <c r="AU161" s="217" t="s">
        <v>23</v>
      </c>
      <c r="AV161" s="11" t="s">
        <v>23</v>
      </c>
      <c r="AW161" s="11" t="s">
        <v>40</v>
      </c>
      <c r="AX161" s="11" t="s">
        <v>78</v>
      </c>
      <c r="AY161" s="217" t="s">
        <v>144</v>
      </c>
    </row>
    <row r="162" spans="2:65" s="12" customFormat="1" ht="13.5">
      <c r="B162" s="218"/>
      <c r="C162" s="219"/>
      <c r="D162" s="204" t="s">
        <v>155</v>
      </c>
      <c r="E162" s="220" t="s">
        <v>76</v>
      </c>
      <c r="F162" s="221" t="s">
        <v>158</v>
      </c>
      <c r="G162" s="219"/>
      <c r="H162" s="222">
        <v>90.477000000000004</v>
      </c>
      <c r="I162" s="223"/>
      <c r="J162" s="219"/>
      <c r="K162" s="219"/>
      <c r="L162" s="224"/>
      <c r="M162" s="225"/>
      <c r="N162" s="226"/>
      <c r="O162" s="226"/>
      <c r="P162" s="226"/>
      <c r="Q162" s="226"/>
      <c r="R162" s="226"/>
      <c r="S162" s="226"/>
      <c r="T162" s="227"/>
      <c r="AT162" s="228" t="s">
        <v>155</v>
      </c>
      <c r="AU162" s="228" t="s">
        <v>23</v>
      </c>
      <c r="AV162" s="12" t="s">
        <v>151</v>
      </c>
      <c r="AW162" s="12" t="s">
        <v>40</v>
      </c>
      <c r="AX162" s="12" t="s">
        <v>86</v>
      </c>
      <c r="AY162" s="228" t="s">
        <v>144</v>
      </c>
    </row>
    <row r="163" spans="2:65" s="1" customFormat="1" ht="38.25" customHeight="1">
      <c r="B163" s="41"/>
      <c r="C163" s="192" t="s">
        <v>251</v>
      </c>
      <c r="D163" s="192" t="s">
        <v>146</v>
      </c>
      <c r="E163" s="193" t="s">
        <v>252</v>
      </c>
      <c r="F163" s="194" t="s">
        <v>253</v>
      </c>
      <c r="G163" s="195" t="s">
        <v>194</v>
      </c>
      <c r="H163" s="196">
        <v>90.477000000000004</v>
      </c>
      <c r="I163" s="197"/>
      <c r="J163" s="198">
        <f>ROUND(I163*H163,2)</f>
        <v>0</v>
      </c>
      <c r="K163" s="194" t="s">
        <v>150</v>
      </c>
      <c r="L163" s="61"/>
      <c r="M163" s="199" t="s">
        <v>76</v>
      </c>
      <c r="N163" s="200" t="s">
        <v>48</v>
      </c>
      <c r="O163" s="42"/>
      <c r="P163" s="201">
        <f>O163*H163</f>
        <v>0</v>
      </c>
      <c r="Q163" s="201">
        <v>0</v>
      </c>
      <c r="R163" s="201">
        <f>Q163*H163</f>
        <v>0</v>
      </c>
      <c r="S163" s="201">
        <v>0</v>
      </c>
      <c r="T163" s="202">
        <f>S163*H163</f>
        <v>0</v>
      </c>
      <c r="AR163" s="24" t="s">
        <v>151</v>
      </c>
      <c r="AT163" s="24" t="s">
        <v>146</v>
      </c>
      <c r="AU163" s="24" t="s">
        <v>23</v>
      </c>
      <c r="AY163" s="24" t="s">
        <v>144</v>
      </c>
      <c r="BE163" s="203">
        <f>IF(N163="základní",J163,0)</f>
        <v>0</v>
      </c>
      <c r="BF163" s="203">
        <f>IF(N163="snížená",J163,0)</f>
        <v>0</v>
      </c>
      <c r="BG163" s="203">
        <f>IF(N163="zákl. přenesená",J163,0)</f>
        <v>0</v>
      </c>
      <c r="BH163" s="203">
        <f>IF(N163="sníž. přenesená",J163,0)</f>
        <v>0</v>
      </c>
      <c r="BI163" s="203">
        <f>IF(N163="nulová",J163,0)</f>
        <v>0</v>
      </c>
      <c r="BJ163" s="24" t="s">
        <v>86</v>
      </c>
      <c r="BK163" s="203">
        <f>ROUND(I163*H163,2)</f>
        <v>0</v>
      </c>
      <c r="BL163" s="24" t="s">
        <v>151</v>
      </c>
      <c r="BM163" s="24" t="s">
        <v>254</v>
      </c>
    </row>
    <row r="164" spans="2:65" s="1" customFormat="1" ht="202.5">
      <c r="B164" s="41"/>
      <c r="C164" s="63"/>
      <c r="D164" s="204" t="s">
        <v>153</v>
      </c>
      <c r="E164" s="63"/>
      <c r="F164" s="205" t="s">
        <v>238</v>
      </c>
      <c r="G164" s="63"/>
      <c r="H164" s="63"/>
      <c r="I164" s="163"/>
      <c r="J164" s="63"/>
      <c r="K164" s="63"/>
      <c r="L164" s="61"/>
      <c r="M164" s="206"/>
      <c r="N164" s="42"/>
      <c r="O164" s="42"/>
      <c r="P164" s="42"/>
      <c r="Q164" s="42"/>
      <c r="R164" s="42"/>
      <c r="S164" s="42"/>
      <c r="T164" s="78"/>
      <c r="AT164" s="24" t="s">
        <v>153</v>
      </c>
      <c r="AU164" s="24" t="s">
        <v>23</v>
      </c>
    </row>
    <row r="165" spans="2:65" s="11" customFormat="1" ht="13.5">
      <c r="B165" s="207"/>
      <c r="C165" s="208"/>
      <c r="D165" s="204" t="s">
        <v>155</v>
      </c>
      <c r="E165" s="209" t="s">
        <v>76</v>
      </c>
      <c r="F165" s="210" t="s">
        <v>255</v>
      </c>
      <c r="G165" s="208"/>
      <c r="H165" s="211">
        <v>90.477000000000004</v>
      </c>
      <c r="I165" s="212"/>
      <c r="J165" s="208"/>
      <c r="K165" s="208"/>
      <c r="L165" s="213"/>
      <c r="M165" s="214"/>
      <c r="N165" s="215"/>
      <c r="O165" s="215"/>
      <c r="P165" s="215"/>
      <c r="Q165" s="215"/>
      <c r="R165" s="215"/>
      <c r="S165" s="215"/>
      <c r="T165" s="216"/>
      <c r="AT165" s="217" t="s">
        <v>155</v>
      </c>
      <c r="AU165" s="217" t="s">
        <v>23</v>
      </c>
      <c r="AV165" s="11" t="s">
        <v>23</v>
      </c>
      <c r="AW165" s="11" t="s">
        <v>40</v>
      </c>
      <c r="AX165" s="11" t="s">
        <v>78</v>
      </c>
      <c r="AY165" s="217" t="s">
        <v>144</v>
      </c>
    </row>
    <row r="166" spans="2:65" s="12" customFormat="1" ht="13.5">
      <c r="B166" s="218"/>
      <c r="C166" s="219"/>
      <c r="D166" s="204" t="s">
        <v>155</v>
      </c>
      <c r="E166" s="220" t="s">
        <v>76</v>
      </c>
      <c r="F166" s="221" t="s">
        <v>158</v>
      </c>
      <c r="G166" s="219"/>
      <c r="H166" s="222">
        <v>90.477000000000004</v>
      </c>
      <c r="I166" s="223"/>
      <c r="J166" s="219"/>
      <c r="K166" s="219"/>
      <c r="L166" s="224"/>
      <c r="M166" s="225"/>
      <c r="N166" s="226"/>
      <c r="O166" s="226"/>
      <c r="P166" s="226"/>
      <c r="Q166" s="226"/>
      <c r="R166" s="226"/>
      <c r="S166" s="226"/>
      <c r="T166" s="227"/>
      <c r="AT166" s="228" t="s">
        <v>155</v>
      </c>
      <c r="AU166" s="228" t="s">
        <v>23</v>
      </c>
      <c r="AV166" s="12" t="s">
        <v>151</v>
      </c>
      <c r="AW166" s="12" t="s">
        <v>40</v>
      </c>
      <c r="AX166" s="12" t="s">
        <v>86</v>
      </c>
      <c r="AY166" s="228" t="s">
        <v>144</v>
      </c>
    </row>
    <row r="167" spans="2:65" s="1" customFormat="1" ht="38.25" customHeight="1">
      <c r="B167" s="41"/>
      <c r="C167" s="192" t="s">
        <v>256</v>
      </c>
      <c r="D167" s="192" t="s">
        <v>146</v>
      </c>
      <c r="E167" s="193" t="s">
        <v>257</v>
      </c>
      <c r="F167" s="194" t="s">
        <v>258</v>
      </c>
      <c r="G167" s="195" t="s">
        <v>194</v>
      </c>
      <c r="H167" s="196">
        <v>30.158999999999999</v>
      </c>
      <c r="I167" s="197"/>
      <c r="J167" s="198">
        <f>ROUND(I167*H167,2)</f>
        <v>0</v>
      </c>
      <c r="K167" s="194" t="s">
        <v>150</v>
      </c>
      <c r="L167" s="61"/>
      <c r="M167" s="199" t="s">
        <v>76</v>
      </c>
      <c r="N167" s="200" t="s">
        <v>48</v>
      </c>
      <c r="O167" s="42"/>
      <c r="P167" s="201">
        <f>O167*H167</f>
        <v>0</v>
      </c>
      <c r="Q167" s="201">
        <v>0</v>
      </c>
      <c r="R167" s="201">
        <f>Q167*H167</f>
        <v>0</v>
      </c>
      <c r="S167" s="201">
        <v>0</v>
      </c>
      <c r="T167" s="202">
        <f>S167*H167</f>
        <v>0</v>
      </c>
      <c r="AR167" s="24" t="s">
        <v>151</v>
      </c>
      <c r="AT167" s="24" t="s">
        <v>146</v>
      </c>
      <c r="AU167" s="24" t="s">
        <v>23</v>
      </c>
      <c r="AY167" s="24" t="s">
        <v>144</v>
      </c>
      <c r="BE167" s="203">
        <f>IF(N167="základní",J167,0)</f>
        <v>0</v>
      </c>
      <c r="BF167" s="203">
        <f>IF(N167="snížená",J167,0)</f>
        <v>0</v>
      </c>
      <c r="BG167" s="203">
        <f>IF(N167="zákl. přenesená",J167,0)</f>
        <v>0</v>
      </c>
      <c r="BH167" s="203">
        <f>IF(N167="sníž. přenesená",J167,0)</f>
        <v>0</v>
      </c>
      <c r="BI167" s="203">
        <f>IF(N167="nulová",J167,0)</f>
        <v>0</v>
      </c>
      <c r="BJ167" s="24" t="s">
        <v>86</v>
      </c>
      <c r="BK167" s="203">
        <f>ROUND(I167*H167,2)</f>
        <v>0</v>
      </c>
      <c r="BL167" s="24" t="s">
        <v>151</v>
      </c>
      <c r="BM167" s="24" t="s">
        <v>259</v>
      </c>
    </row>
    <row r="168" spans="2:65" s="1" customFormat="1" ht="202.5">
      <c r="B168" s="41"/>
      <c r="C168" s="63"/>
      <c r="D168" s="204" t="s">
        <v>153</v>
      </c>
      <c r="E168" s="63"/>
      <c r="F168" s="205" t="s">
        <v>238</v>
      </c>
      <c r="G168" s="63"/>
      <c r="H168" s="63"/>
      <c r="I168" s="163"/>
      <c r="J168" s="63"/>
      <c r="K168" s="63"/>
      <c r="L168" s="61"/>
      <c r="M168" s="206"/>
      <c r="N168" s="42"/>
      <c r="O168" s="42"/>
      <c r="P168" s="42"/>
      <c r="Q168" s="42"/>
      <c r="R168" s="42"/>
      <c r="S168" s="42"/>
      <c r="T168" s="78"/>
      <c r="AT168" s="24" t="s">
        <v>153</v>
      </c>
      <c r="AU168" s="24" t="s">
        <v>23</v>
      </c>
    </row>
    <row r="169" spans="2:65" s="11" customFormat="1" ht="13.5">
      <c r="B169" s="207"/>
      <c r="C169" s="208"/>
      <c r="D169" s="204" t="s">
        <v>155</v>
      </c>
      <c r="E169" s="209" t="s">
        <v>76</v>
      </c>
      <c r="F169" s="210" t="s">
        <v>260</v>
      </c>
      <c r="G169" s="208"/>
      <c r="H169" s="211">
        <v>30.158999999999999</v>
      </c>
      <c r="I169" s="212"/>
      <c r="J169" s="208"/>
      <c r="K169" s="208"/>
      <c r="L169" s="213"/>
      <c r="M169" s="214"/>
      <c r="N169" s="215"/>
      <c r="O169" s="215"/>
      <c r="P169" s="215"/>
      <c r="Q169" s="215"/>
      <c r="R169" s="215"/>
      <c r="S169" s="215"/>
      <c r="T169" s="216"/>
      <c r="AT169" s="217" t="s">
        <v>155</v>
      </c>
      <c r="AU169" s="217" t="s">
        <v>23</v>
      </c>
      <c r="AV169" s="11" t="s">
        <v>23</v>
      </c>
      <c r="AW169" s="11" t="s">
        <v>40</v>
      </c>
      <c r="AX169" s="11" t="s">
        <v>78</v>
      </c>
      <c r="AY169" s="217" t="s">
        <v>144</v>
      </c>
    </row>
    <row r="170" spans="2:65" s="12" customFormat="1" ht="13.5">
      <c r="B170" s="218"/>
      <c r="C170" s="219"/>
      <c r="D170" s="204" t="s">
        <v>155</v>
      </c>
      <c r="E170" s="220" t="s">
        <v>76</v>
      </c>
      <c r="F170" s="221" t="s">
        <v>158</v>
      </c>
      <c r="G170" s="219"/>
      <c r="H170" s="222">
        <v>30.158999999999999</v>
      </c>
      <c r="I170" s="223"/>
      <c r="J170" s="219"/>
      <c r="K170" s="219"/>
      <c r="L170" s="224"/>
      <c r="M170" s="225"/>
      <c r="N170" s="226"/>
      <c r="O170" s="226"/>
      <c r="P170" s="226"/>
      <c r="Q170" s="226"/>
      <c r="R170" s="226"/>
      <c r="S170" s="226"/>
      <c r="T170" s="227"/>
      <c r="AT170" s="228" t="s">
        <v>155</v>
      </c>
      <c r="AU170" s="228" t="s">
        <v>23</v>
      </c>
      <c r="AV170" s="12" t="s">
        <v>151</v>
      </c>
      <c r="AW170" s="12" t="s">
        <v>40</v>
      </c>
      <c r="AX170" s="12" t="s">
        <v>86</v>
      </c>
      <c r="AY170" s="228" t="s">
        <v>144</v>
      </c>
    </row>
    <row r="171" spans="2:65" s="1" customFormat="1" ht="38.25" customHeight="1">
      <c r="B171" s="41"/>
      <c r="C171" s="192" t="s">
        <v>261</v>
      </c>
      <c r="D171" s="192" t="s">
        <v>146</v>
      </c>
      <c r="E171" s="193" t="s">
        <v>262</v>
      </c>
      <c r="F171" s="194" t="s">
        <v>263</v>
      </c>
      <c r="G171" s="195" t="s">
        <v>194</v>
      </c>
      <c r="H171" s="196">
        <v>90.477000000000004</v>
      </c>
      <c r="I171" s="197"/>
      <c r="J171" s="198">
        <f>ROUND(I171*H171,2)</f>
        <v>0</v>
      </c>
      <c r="K171" s="194" t="s">
        <v>150</v>
      </c>
      <c r="L171" s="61"/>
      <c r="M171" s="199" t="s">
        <v>76</v>
      </c>
      <c r="N171" s="200" t="s">
        <v>48</v>
      </c>
      <c r="O171" s="42"/>
      <c r="P171" s="201">
        <f>O171*H171</f>
        <v>0</v>
      </c>
      <c r="Q171" s="201">
        <v>1.0460000000000001E-2</v>
      </c>
      <c r="R171" s="201">
        <f>Q171*H171</f>
        <v>0.94638942000000004</v>
      </c>
      <c r="S171" s="201">
        <v>0</v>
      </c>
      <c r="T171" s="202">
        <f>S171*H171</f>
        <v>0</v>
      </c>
      <c r="AR171" s="24" t="s">
        <v>151</v>
      </c>
      <c r="AT171" s="24" t="s">
        <v>146</v>
      </c>
      <c r="AU171" s="24" t="s">
        <v>23</v>
      </c>
      <c r="AY171" s="24" t="s">
        <v>144</v>
      </c>
      <c r="BE171" s="203">
        <f>IF(N171="základní",J171,0)</f>
        <v>0</v>
      </c>
      <c r="BF171" s="203">
        <f>IF(N171="snížená",J171,0)</f>
        <v>0</v>
      </c>
      <c r="BG171" s="203">
        <f>IF(N171="zákl. přenesená",J171,0)</f>
        <v>0</v>
      </c>
      <c r="BH171" s="203">
        <f>IF(N171="sníž. přenesená",J171,0)</f>
        <v>0</v>
      </c>
      <c r="BI171" s="203">
        <f>IF(N171="nulová",J171,0)</f>
        <v>0</v>
      </c>
      <c r="BJ171" s="24" t="s">
        <v>86</v>
      </c>
      <c r="BK171" s="203">
        <f>ROUND(I171*H171,2)</f>
        <v>0</v>
      </c>
      <c r="BL171" s="24" t="s">
        <v>151</v>
      </c>
      <c r="BM171" s="24" t="s">
        <v>264</v>
      </c>
    </row>
    <row r="172" spans="2:65" s="1" customFormat="1" ht="202.5">
      <c r="B172" s="41"/>
      <c r="C172" s="63"/>
      <c r="D172" s="204" t="s">
        <v>153</v>
      </c>
      <c r="E172" s="63"/>
      <c r="F172" s="205" t="s">
        <v>238</v>
      </c>
      <c r="G172" s="63"/>
      <c r="H172" s="63"/>
      <c r="I172" s="163"/>
      <c r="J172" s="63"/>
      <c r="K172" s="63"/>
      <c r="L172" s="61"/>
      <c r="M172" s="206"/>
      <c r="N172" s="42"/>
      <c r="O172" s="42"/>
      <c r="P172" s="42"/>
      <c r="Q172" s="42"/>
      <c r="R172" s="42"/>
      <c r="S172" s="42"/>
      <c r="T172" s="78"/>
      <c r="AT172" s="24" t="s">
        <v>153</v>
      </c>
      <c r="AU172" s="24" t="s">
        <v>23</v>
      </c>
    </row>
    <row r="173" spans="2:65" s="11" customFormat="1" ht="13.5">
      <c r="B173" s="207"/>
      <c r="C173" s="208"/>
      <c r="D173" s="204" t="s">
        <v>155</v>
      </c>
      <c r="E173" s="209" t="s">
        <v>76</v>
      </c>
      <c r="F173" s="210" t="s">
        <v>265</v>
      </c>
      <c r="G173" s="208"/>
      <c r="H173" s="211">
        <v>90.477000000000004</v>
      </c>
      <c r="I173" s="212"/>
      <c r="J173" s="208"/>
      <c r="K173" s="208"/>
      <c r="L173" s="213"/>
      <c r="M173" s="214"/>
      <c r="N173" s="215"/>
      <c r="O173" s="215"/>
      <c r="P173" s="215"/>
      <c r="Q173" s="215"/>
      <c r="R173" s="215"/>
      <c r="S173" s="215"/>
      <c r="T173" s="216"/>
      <c r="AT173" s="217" t="s">
        <v>155</v>
      </c>
      <c r="AU173" s="217" t="s">
        <v>23</v>
      </c>
      <c r="AV173" s="11" t="s">
        <v>23</v>
      </c>
      <c r="AW173" s="11" t="s">
        <v>40</v>
      </c>
      <c r="AX173" s="11" t="s">
        <v>78</v>
      </c>
      <c r="AY173" s="217" t="s">
        <v>144</v>
      </c>
    </row>
    <row r="174" spans="2:65" s="12" customFormat="1" ht="13.5">
      <c r="B174" s="218"/>
      <c r="C174" s="219"/>
      <c r="D174" s="204" t="s">
        <v>155</v>
      </c>
      <c r="E174" s="220" t="s">
        <v>76</v>
      </c>
      <c r="F174" s="221" t="s">
        <v>158</v>
      </c>
      <c r="G174" s="219"/>
      <c r="H174" s="222">
        <v>90.477000000000004</v>
      </c>
      <c r="I174" s="223"/>
      <c r="J174" s="219"/>
      <c r="K174" s="219"/>
      <c r="L174" s="224"/>
      <c r="M174" s="225"/>
      <c r="N174" s="226"/>
      <c r="O174" s="226"/>
      <c r="P174" s="226"/>
      <c r="Q174" s="226"/>
      <c r="R174" s="226"/>
      <c r="S174" s="226"/>
      <c r="T174" s="227"/>
      <c r="AT174" s="228" t="s">
        <v>155</v>
      </c>
      <c r="AU174" s="228" t="s">
        <v>23</v>
      </c>
      <c r="AV174" s="12" t="s">
        <v>151</v>
      </c>
      <c r="AW174" s="12" t="s">
        <v>40</v>
      </c>
      <c r="AX174" s="12" t="s">
        <v>86</v>
      </c>
      <c r="AY174" s="228" t="s">
        <v>144</v>
      </c>
    </row>
    <row r="175" spans="2:65" s="1" customFormat="1" ht="25.5" customHeight="1">
      <c r="B175" s="41"/>
      <c r="C175" s="192" t="s">
        <v>9</v>
      </c>
      <c r="D175" s="192" t="s">
        <v>146</v>
      </c>
      <c r="E175" s="193" t="s">
        <v>266</v>
      </c>
      <c r="F175" s="194" t="s">
        <v>267</v>
      </c>
      <c r="G175" s="195" t="s">
        <v>175</v>
      </c>
      <c r="H175" s="196">
        <v>997.6</v>
      </c>
      <c r="I175" s="197"/>
      <c r="J175" s="198">
        <f>ROUND(I175*H175,2)</f>
        <v>0</v>
      </c>
      <c r="K175" s="194" t="s">
        <v>150</v>
      </c>
      <c r="L175" s="61"/>
      <c r="M175" s="199" t="s">
        <v>76</v>
      </c>
      <c r="N175" s="200" t="s">
        <v>48</v>
      </c>
      <c r="O175" s="42"/>
      <c r="P175" s="201">
        <f>O175*H175</f>
        <v>0</v>
      </c>
      <c r="Q175" s="201">
        <v>8.4999999999999995E-4</v>
      </c>
      <c r="R175" s="201">
        <f>Q175*H175</f>
        <v>0.84795999999999994</v>
      </c>
      <c r="S175" s="201">
        <v>0</v>
      </c>
      <c r="T175" s="202">
        <f>S175*H175</f>
        <v>0</v>
      </c>
      <c r="AR175" s="24" t="s">
        <v>151</v>
      </c>
      <c r="AT175" s="24" t="s">
        <v>146</v>
      </c>
      <c r="AU175" s="24" t="s">
        <v>23</v>
      </c>
      <c r="AY175" s="24" t="s">
        <v>144</v>
      </c>
      <c r="BE175" s="203">
        <f>IF(N175="základní",J175,0)</f>
        <v>0</v>
      </c>
      <c r="BF175" s="203">
        <f>IF(N175="snížená",J175,0)</f>
        <v>0</v>
      </c>
      <c r="BG175" s="203">
        <f>IF(N175="zákl. přenesená",J175,0)</f>
        <v>0</v>
      </c>
      <c r="BH175" s="203">
        <f>IF(N175="sníž. přenesená",J175,0)</f>
        <v>0</v>
      </c>
      <c r="BI175" s="203">
        <f>IF(N175="nulová",J175,0)</f>
        <v>0</v>
      </c>
      <c r="BJ175" s="24" t="s">
        <v>86</v>
      </c>
      <c r="BK175" s="203">
        <f>ROUND(I175*H175,2)</f>
        <v>0</v>
      </c>
      <c r="BL175" s="24" t="s">
        <v>151</v>
      </c>
      <c r="BM175" s="24" t="s">
        <v>268</v>
      </c>
    </row>
    <row r="176" spans="2:65" s="1" customFormat="1" ht="148.5">
      <c r="B176" s="41"/>
      <c r="C176" s="63"/>
      <c r="D176" s="204" t="s">
        <v>153</v>
      </c>
      <c r="E176" s="63"/>
      <c r="F176" s="205" t="s">
        <v>269</v>
      </c>
      <c r="G176" s="63"/>
      <c r="H176" s="63"/>
      <c r="I176" s="163"/>
      <c r="J176" s="63"/>
      <c r="K176" s="63"/>
      <c r="L176" s="61"/>
      <c r="M176" s="206"/>
      <c r="N176" s="42"/>
      <c r="O176" s="42"/>
      <c r="P176" s="42"/>
      <c r="Q176" s="42"/>
      <c r="R176" s="42"/>
      <c r="S176" s="42"/>
      <c r="T176" s="78"/>
      <c r="AT176" s="24" t="s">
        <v>153</v>
      </c>
      <c r="AU176" s="24" t="s">
        <v>23</v>
      </c>
    </row>
    <row r="177" spans="2:65" s="11" customFormat="1" ht="13.5">
      <c r="B177" s="207"/>
      <c r="C177" s="208"/>
      <c r="D177" s="204" t="s">
        <v>155</v>
      </c>
      <c r="E177" s="209" t="s">
        <v>76</v>
      </c>
      <c r="F177" s="210" t="s">
        <v>270</v>
      </c>
      <c r="G177" s="208"/>
      <c r="H177" s="211">
        <v>890.96</v>
      </c>
      <c r="I177" s="212"/>
      <c r="J177" s="208"/>
      <c r="K177" s="208"/>
      <c r="L177" s="213"/>
      <c r="M177" s="214"/>
      <c r="N177" s="215"/>
      <c r="O177" s="215"/>
      <c r="P177" s="215"/>
      <c r="Q177" s="215"/>
      <c r="R177" s="215"/>
      <c r="S177" s="215"/>
      <c r="T177" s="216"/>
      <c r="AT177" s="217" t="s">
        <v>155</v>
      </c>
      <c r="AU177" s="217" t="s">
        <v>23</v>
      </c>
      <c r="AV177" s="11" t="s">
        <v>23</v>
      </c>
      <c r="AW177" s="11" t="s">
        <v>40</v>
      </c>
      <c r="AX177" s="11" t="s">
        <v>78</v>
      </c>
      <c r="AY177" s="217" t="s">
        <v>144</v>
      </c>
    </row>
    <row r="178" spans="2:65" s="11" customFormat="1" ht="13.5">
      <c r="B178" s="207"/>
      <c r="C178" s="208"/>
      <c r="D178" s="204" t="s">
        <v>155</v>
      </c>
      <c r="E178" s="209" t="s">
        <v>76</v>
      </c>
      <c r="F178" s="210" t="s">
        <v>271</v>
      </c>
      <c r="G178" s="208"/>
      <c r="H178" s="211">
        <v>55.04</v>
      </c>
      <c r="I178" s="212"/>
      <c r="J178" s="208"/>
      <c r="K178" s="208"/>
      <c r="L178" s="213"/>
      <c r="M178" s="214"/>
      <c r="N178" s="215"/>
      <c r="O178" s="215"/>
      <c r="P178" s="215"/>
      <c r="Q178" s="215"/>
      <c r="R178" s="215"/>
      <c r="S178" s="215"/>
      <c r="T178" s="216"/>
      <c r="AT178" s="217" t="s">
        <v>155</v>
      </c>
      <c r="AU178" s="217" t="s">
        <v>23</v>
      </c>
      <c r="AV178" s="11" t="s">
        <v>23</v>
      </c>
      <c r="AW178" s="11" t="s">
        <v>40</v>
      </c>
      <c r="AX178" s="11" t="s">
        <v>78</v>
      </c>
      <c r="AY178" s="217" t="s">
        <v>144</v>
      </c>
    </row>
    <row r="179" spans="2:65" s="11" customFormat="1" ht="13.5">
      <c r="B179" s="207"/>
      <c r="C179" s="208"/>
      <c r="D179" s="204" t="s">
        <v>155</v>
      </c>
      <c r="E179" s="209" t="s">
        <v>76</v>
      </c>
      <c r="F179" s="210" t="s">
        <v>272</v>
      </c>
      <c r="G179" s="208"/>
      <c r="H179" s="211">
        <v>51.6</v>
      </c>
      <c r="I179" s="212"/>
      <c r="J179" s="208"/>
      <c r="K179" s="208"/>
      <c r="L179" s="213"/>
      <c r="M179" s="214"/>
      <c r="N179" s="215"/>
      <c r="O179" s="215"/>
      <c r="P179" s="215"/>
      <c r="Q179" s="215"/>
      <c r="R179" s="215"/>
      <c r="S179" s="215"/>
      <c r="T179" s="216"/>
      <c r="AT179" s="217" t="s">
        <v>155</v>
      </c>
      <c r="AU179" s="217" t="s">
        <v>23</v>
      </c>
      <c r="AV179" s="11" t="s">
        <v>23</v>
      </c>
      <c r="AW179" s="11" t="s">
        <v>40</v>
      </c>
      <c r="AX179" s="11" t="s">
        <v>78</v>
      </c>
      <c r="AY179" s="217" t="s">
        <v>144</v>
      </c>
    </row>
    <row r="180" spans="2:65" s="12" customFormat="1" ht="13.5">
      <c r="B180" s="218"/>
      <c r="C180" s="219"/>
      <c r="D180" s="204" t="s">
        <v>155</v>
      </c>
      <c r="E180" s="220" t="s">
        <v>76</v>
      </c>
      <c r="F180" s="221" t="s">
        <v>158</v>
      </c>
      <c r="G180" s="219"/>
      <c r="H180" s="222">
        <v>997.6</v>
      </c>
      <c r="I180" s="223"/>
      <c r="J180" s="219"/>
      <c r="K180" s="219"/>
      <c r="L180" s="224"/>
      <c r="M180" s="225"/>
      <c r="N180" s="226"/>
      <c r="O180" s="226"/>
      <c r="P180" s="226"/>
      <c r="Q180" s="226"/>
      <c r="R180" s="226"/>
      <c r="S180" s="226"/>
      <c r="T180" s="227"/>
      <c r="AT180" s="228" t="s">
        <v>155</v>
      </c>
      <c r="AU180" s="228" t="s">
        <v>23</v>
      </c>
      <c r="AV180" s="12" t="s">
        <v>151</v>
      </c>
      <c r="AW180" s="12" t="s">
        <v>40</v>
      </c>
      <c r="AX180" s="12" t="s">
        <v>86</v>
      </c>
      <c r="AY180" s="228" t="s">
        <v>144</v>
      </c>
    </row>
    <row r="181" spans="2:65" s="1" customFormat="1" ht="38.25" customHeight="1">
      <c r="B181" s="41"/>
      <c r="C181" s="192" t="s">
        <v>273</v>
      </c>
      <c r="D181" s="192" t="s">
        <v>146</v>
      </c>
      <c r="E181" s="193" t="s">
        <v>274</v>
      </c>
      <c r="F181" s="194" t="s">
        <v>275</v>
      </c>
      <c r="G181" s="195" t="s">
        <v>175</v>
      </c>
      <c r="H181" s="196">
        <v>997.6</v>
      </c>
      <c r="I181" s="197"/>
      <c r="J181" s="198">
        <f>ROUND(I181*H181,2)</f>
        <v>0</v>
      </c>
      <c r="K181" s="194" t="s">
        <v>150</v>
      </c>
      <c r="L181" s="61"/>
      <c r="M181" s="199" t="s">
        <v>76</v>
      </c>
      <c r="N181" s="200" t="s">
        <v>48</v>
      </c>
      <c r="O181" s="42"/>
      <c r="P181" s="201">
        <f>O181*H181</f>
        <v>0</v>
      </c>
      <c r="Q181" s="201">
        <v>0</v>
      </c>
      <c r="R181" s="201">
        <f>Q181*H181</f>
        <v>0</v>
      </c>
      <c r="S181" s="201">
        <v>0</v>
      </c>
      <c r="T181" s="202">
        <f>S181*H181</f>
        <v>0</v>
      </c>
      <c r="AR181" s="24" t="s">
        <v>151</v>
      </c>
      <c r="AT181" s="24" t="s">
        <v>146</v>
      </c>
      <c r="AU181" s="24" t="s">
        <v>23</v>
      </c>
      <c r="AY181" s="24" t="s">
        <v>144</v>
      </c>
      <c r="BE181" s="203">
        <f>IF(N181="základní",J181,0)</f>
        <v>0</v>
      </c>
      <c r="BF181" s="203">
        <f>IF(N181="snížená",J181,0)</f>
        <v>0</v>
      </c>
      <c r="BG181" s="203">
        <f>IF(N181="zákl. přenesená",J181,0)</f>
        <v>0</v>
      </c>
      <c r="BH181" s="203">
        <f>IF(N181="sníž. přenesená",J181,0)</f>
        <v>0</v>
      </c>
      <c r="BI181" s="203">
        <f>IF(N181="nulová",J181,0)</f>
        <v>0</v>
      </c>
      <c r="BJ181" s="24" t="s">
        <v>86</v>
      </c>
      <c r="BK181" s="203">
        <f>ROUND(I181*H181,2)</f>
        <v>0</v>
      </c>
      <c r="BL181" s="24" t="s">
        <v>151</v>
      </c>
      <c r="BM181" s="24" t="s">
        <v>276</v>
      </c>
    </row>
    <row r="182" spans="2:65" s="1" customFormat="1" ht="25.5" customHeight="1">
      <c r="B182" s="41"/>
      <c r="C182" s="192" t="s">
        <v>277</v>
      </c>
      <c r="D182" s="192" t="s">
        <v>146</v>
      </c>
      <c r="E182" s="193" t="s">
        <v>278</v>
      </c>
      <c r="F182" s="194" t="s">
        <v>279</v>
      </c>
      <c r="G182" s="195" t="s">
        <v>175</v>
      </c>
      <c r="H182" s="196">
        <v>36.659999999999997</v>
      </c>
      <c r="I182" s="197"/>
      <c r="J182" s="198">
        <f>ROUND(I182*H182,2)</f>
        <v>0</v>
      </c>
      <c r="K182" s="194" t="s">
        <v>150</v>
      </c>
      <c r="L182" s="61"/>
      <c r="M182" s="199" t="s">
        <v>76</v>
      </c>
      <c r="N182" s="200" t="s">
        <v>48</v>
      </c>
      <c r="O182" s="42"/>
      <c r="P182" s="201">
        <f>O182*H182</f>
        <v>0</v>
      </c>
      <c r="Q182" s="201">
        <v>6.9999999999999999E-4</v>
      </c>
      <c r="R182" s="201">
        <f>Q182*H182</f>
        <v>2.5661999999999997E-2</v>
      </c>
      <c r="S182" s="201">
        <v>0</v>
      </c>
      <c r="T182" s="202">
        <f>S182*H182</f>
        <v>0</v>
      </c>
      <c r="AR182" s="24" t="s">
        <v>151</v>
      </c>
      <c r="AT182" s="24" t="s">
        <v>146</v>
      </c>
      <c r="AU182" s="24" t="s">
        <v>23</v>
      </c>
      <c r="AY182" s="24" t="s">
        <v>144</v>
      </c>
      <c r="BE182" s="203">
        <f>IF(N182="základní",J182,0)</f>
        <v>0</v>
      </c>
      <c r="BF182" s="203">
        <f>IF(N182="snížená",J182,0)</f>
        <v>0</v>
      </c>
      <c r="BG182" s="203">
        <f>IF(N182="zákl. přenesená",J182,0)</f>
        <v>0</v>
      </c>
      <c r="BH182" s="203">
        <f>IF(N182="sníž. přenesená",J182,0)</f>
        <v>0</v>
      </c>
      <c r="BI182" s="203">
        <f>IF(N182="nulová",J182,0)</f>
        <v>0</v>
      </c>
      <c r="BJ182" s="24" t="s">
        <v>86</v>
      </c>
      <c r="BK182" s="203">
        <f>ROUND(I182*H182,2)</f>
        <v>0</v>
      </c>
      <c r="BL182" s="24" t="s">
        <v>151</v>
      </c>
      <c r="BM182" s="24" t="s">
        <v>280</v>
      </c>
    </row>
    <row r="183" spans="2:65" s="1" customFormat="1" ht="81">
      <c r="B183" s="41"/>
      <c r="C183" s="63"/>
      <c r="D183" s="204" t="s">
        <v>153</v>
      </c>
      <c r="E183" s="63"/>
      <c r="F183" s="205" t="s">
        <v>281</v>
      </c>
      <c r="G183" s="63"/>
      <c r="H183" s="63"/>
      <c r="I183" s="163"/>
      <c r="J183" s="63"/>
      <c r="K183" s="63"/>
      <c r="L183" s="61"/>
      <c r="M183" s="206"/>
      <c r="N183" s="42"/>
      <c r="O183" s="42"/>
      <c r="P183" s="42"/>
      <c r="Q183" s="42"/>
      <c r="R183" s="42"/>
      <c r="S183" s="42"/>
      <c r="T183" s="78"/>
      <c r="AT183" s="24" t="s">
        <v>153</v>
      </c>
      <c r="AU183" s="24" t="s">
        <v>23</v>
      </c>
    </row>
    <row r="184" spans="2:65" s="11" customFormat="1" ht="13.5">
      <c r="B184" s="207"/>
      <c r="C184" s="208"/>
      <c r="D184" s="204" t="s">
        <v>155</v>
      </c>
      <c r="E184" s="209" t="s">
        <v>76</v>
      </c>
      <c r="F184" s="210" t="s">
        <v>282</v>
      </c>
      <c r="G184" s="208"/>
      <c r="H184" s="211">
        <v>36.659999999999997</v>
      </c>
      <c r="I184" s="212"/>
      <c r="J184" s="208"/>
      <c r="K184" s="208"/>
      <c r="L184" s="213"/>
      <c r="M184" s="214"/>
      <c r="N184" s="215"/>
      <c r="O184" s="215"/>
      <c r="P184" s="215"/>
      <c r="Q184" s="215"/>
      <c r="R184" s="215"/>
      <c r="S184" s="215"/>
      <c r="T184" s="216"/>
      <c r="AT184" s="217" t="s">
        <v>155</v>
      </c>
      <c r="AU184" s="217" t="s">
        <v>23</v>
      </c>
      <c r="AV184" s="11" t="s">
        <v>23</v>
      </c>
      <c r="AW184" s="11" t="s">
        <v>40</v>
      </c>
      <c r="AX184" s="11" t="s">
        <v>78</v>
      </c>
      <c r="AY184" s="217" t="s">
        <v>144</v>
      </c>
    </row>
    <row r="185" spans="2:65" s="12" customFormat="1" ht="13.5">
      <c r="B185" s="218"/>
      <c r="C185" s="219"/>
      <c r="D185" s="204" t="s">
        <v>155</v>
      </c>
      <c r="E185" s="220" t="s">
        <v>76</v>
      </c>
      <c r="F185" s="221" t="s">
        <v>158</v>
      </c>
      <c r="G185" s="219"/>
      <c r="H185" s="222">
        <v>36.659999999999997</v>
      </c>
      <c r="I185" s="223"/>
      <c r="J185" s="219"/>
      <c r="K185" s="219"/>
      <c r="L185" s="224"/>
      <c r="M185" s="225"/>
      <c r="N185" s="226"/>
      <c r="O185" s="226"/>
      <c r="P185" s="226"/>
      <c r="Q185" s="226"/>
      <c r="R185" s="226"/>
      <c r="S185" s="226"/>
      <c r="T185" s="227"/>
      <c r="AT185" s="228" t="s">
        <v>155</v>
      </c>
      <c r="AU185" s="228" t="s">
        <v>23</v>
      </c>
      <c r="AV185" s="12" t="s">
        <v>151</v>
      </c>
      <c r="AW185" s="12" t="s">
        <v>40</v>
      </c>
      <c r="AX185" s="12" t="s">
        <v>86</v>
      </c>
      <c r="AY185" s="228" t="s">
        <v>144</v>
      </c>
    </row>
    <row r="186" spans="2:65" s="1" customFormat="1" ht="25.5" customHeight="1">
      <c r="B186" s="41"/>
      <c r="C186" s="192" t="s">
        <v>283</v>
      </c>
      <c r="D186" s="192" t="s">
        <v>146</v>
      </c>
      <c r="E186" s="193" t="s">
        <v>284</v>
      </c>
      <c r="F186" s="194" t="s">
        <v>285</v>
      </c>
      <c r="G186" s="195" t="s">
        <v>175</v>
      </c>
      <c r="H186" s="196">
        <v>36.659999999999997</v>
      </c>
      <c r="I186" s="197"/>
      <c r="J186" s="198">
        <f>ROUND(I186*H186,2)</f>
        <v>0</v>
      </c>
      <c r="K186" s="194" t="s">
        <v>150</v>
      </c>
      <c r="L186" s="61"/>
      <c r="M186" s="199" t="s">
        <v>76</v>
      </c>
      <c r="N186" s="200" t="s">
        <v>48</v>
      </c>
      <c r="O186" s="42"/>
      <c r="P186" s="201">
        <f>O186*H186</f>
        <v>0</v>
      </c>
      <c r="Q186" s="201">
        <v>0</v>
      </c>
      <c r="R186" s="201">
        <f>Q186*H186</f>
        <v>0</v>
      </c>
      <c r="S186" s="201">
        <v>0</v>
      </c>
      <c r="T186" s="202">
        <f>S186*H186</f>
        <v>0</v>
      </c>
      <c r="AR186" s="24" t="s">
        <v>151</v>
      </c>
      <c r="AT186" s="24" t="s">
        <v>146</v>
      </c>
      <c r="AU186" s="24" t="s">
        <v>23</v>
      </c>
      <c r="AY186" s="24" t="s">
        <v>144</v>
      </c>
      <c r="BE186" s="203">
        <f>IF(N186="základní",J186,0)</f>
        <v>0</v>
      </c>
      <c r="BF186" s="203">
        <f>IF(N186="snížená",J186,0)</f>
        <v>0</v>
      </c>
      <c r="BG186" s="203">
        <f>IF(N186="zákl. přenesená",J186,0)</f>
        <v>0</v>
      </c>
      <c r="BH186" s="203">
        <f>IF(N186="sníž. přenesená",J186,0)</f>
        <v>0</v>
      </c>
      <c r="BI186" s="203">
        <f>IF(N186="nulová",J186,0)</f>
        <v>0</v>
      </c>
      <c r="BJ186" s="24" t="s">
        <v>86</v>
      </c>
      <c r="BK186" s="203">
        <f>ROUND(I186*H186,2)</f>
        <v>0</v>
      </c>
      <c r="BL186" s="24" t="s">
        <v>151</v>
      </c>
      <c r="BM186" s="24" t="s">
        <v>286</v>
      </c>
    </row>
    <row r="187" spans="2:65" s="1" customFormat="1" ht="38.25" customHeight="1">
      <c r="B187" s="41"/>
      <c r="C187" s="192" t="s">
        <v>287</v>
      </c>
      <c r="D187" s="192" t="s">
        <v>146</v>
      </c>
      <c r="E187" s="193" t="s">
        <v>288</v>
      </c>
      <c r="F187" s="194" t="s">
        <v>289</v>
      </c>
      <c r="G187" s="195" t="s">
        <v>194</v>
      </c>
      <c r="H187" s="196">
        <v>384.54</v>
      </c>
      <c r="I187" s="197"/>
      <c r="J187" s="198">
        <f>ROUND(I187*H187,2)</f>
        <v>0</v>
      </c>
      <c r="K187" s="194" t="s">
        <v>150</v>
      </c>
      <c r="L187" s="61"/>
      <c r="M187" s="199" t="s">
        <v>76</v>
      </c>
      <c r="N187" s="200" t="s">
        <v>48</v>
      </c>
      <c r="O187" s="42"/>
      <c r="P187" s="201">
        <f>O187*H187</f>
        <v>0</v>
      </c>
      <c r="Q187" s="201">
        <v>0</v>
      </c>
      <c r="R187" s="201">
        <f>Q187*H187</f>
        <v>0</v>
      </c>
      <c r="S187" s="201">
        <v>0</v>
      </c>
      <c r="T187" s="202">
        <f>S187*H187</f>
        <v>0</v>
      </c>
      <c r="AR187" s="24" t="s">
        <v>151</v>
      </c>
      <c r="AT187" s="24" t="s">
        <v>146</v>
      </c>
      <c r="AU187" s="24" t="s">
        <v>23</v>
      </c>
      <c r="AY187" s="24" t="s">
        <v>144</v>
      </c>
      <c r="BE187" s="203">
        <f>IF(N187="základní",J187,0)</f>
        <v>0</v>
      </c>
      <c r="BF187" s="203">
        <f>IF(N187="snížená",J187,0)</f>
        <v>0</v>
      </c>
      <c r="BG187" s="203">
        <f>IF(N187="zákl. přenesená",J187,0)</f>
        <v>0</v>
      </c>
      <c r="BH187" s="203">
        <f>IF(N187="sníž. přenesená",J187,0)</f>
        <v>0</v>
      </c>
      <c r="BI187" s="203">
        <f>IF(N187="nulová",J187,0)</f>
        <v>0</v>
      </c>
      <c r="BJ187" s="24" t="s">
        <v>86</v>
      </c>
      <c r="BK187" s="203">
        <f>ROUND(I187*H187,2)</f>
        <v>0</v>
      </c>
      <c r="BL187" s="24" t="s">
        <v>151</v>
      </c>
      <c r="BM187" s="24" t="s">
        <v>290</v>
      </c>
    </row>
    <row r="188" spans="2:65" s="1" customFormat="1" ht="94.5">
      <c r="B188" s="41"/>
      <c r="C188" s="63"/>
      <c r="D188" s="204" t="s">
        <v>153</v>
      </c>
      <c r="E188" s="63"/>
      <c r="F188" s="205" t="s">
        <v>291</v>
      </c>
      <c r="G188" s="63"/>
      <c r="H188" s="63"/>
      <c r="I188" s="163"/>
      <c r="J188" s="63"/>
      <c r="K188" s="63"/>
      <c r="L188" s="61"/>
      <c r="M188" s="206"/>
      <c r="N188" s="42"/>
      <c r="O188" s="42"/>
      <c r="P188" s="42"/>
      <c r="Q188" s="42"/>
      <c r="R188" s="42"/>
      <c r="S188" s="42"/>
      <c r="T188" s="78"/>
      <c r="AT188" s="24" t="s">
        <v>153</v>
      </c>
      <c r="AU188" s="24" t="s">
        <v>23</v>
      </c>
    </row>
    <row r="189" spans="2:65" s="11" customFormat="1" ht="13.5">
      <c r="B189" s="207"/>
      <c r="C189" s="208"/>
      <c r="D189" s="204" t="s">
        <v>155</v>
      </c>
      <c r="E189" s="209" t="s">
        <v>76</v>
      </c>
      <c r="F189" s="210" t="s">
        <v>292</v>
      </c>
      <c r="G189" s="208"/>
      <c r="H189" s="211">
        <v>384.54</v>
      </c>
      <c r="I189" s="212"/>
      <c r="J189" s="208"/>
      <c r="K189" s="208"/>
      <c r="L189" s="213"/>
      <c r="M189" s="214"/>
      <c r="N189" s="215"/>
      <c r="O189" s="215"/>
      <c r="P189" s="215"/>
      <c r="Q189" s="215"/>
      <c r="R189" s="215"/>
      <c r="S189" s="215"/>
      <c r="T189" s="216"/>
      <c r="AT189" s="217" t="s">
        <v>155</v>
      </c>
      <c r="AU189" s="217" t="s">
        <v>23</v>
      </c>
      <c r="AV189" s="11" t="s">
        <v>23</v>
      </c>
      <c r="AW189" s="11" t="s">
        <v>40</v>
      </c>
      <c r="AX189" s="11" t="s">
        <v>78</v>
      </c>
      <c r="AY189" s="217" t="s">
        <v>144</v>
      </c>
    </row>
    <row r="190" spans="2:65" s="12" customFormat="1" ht="13.5">
      <c r="B190" s="218"/>
      <c r="C190" s="219"/>
      <c r="D190" s="204" t="s">
        <v>155</v>
      </c>
      <c r="E190" s="220" t="s">
        <v>76</v>
      </c>
      <c r="F190" s="221" t="s">
        <v>158</v>
      </c>
      <c r="G190" s="219"/>
      <c r="H190" s="222">
        <v>384.54</v>
      </c>
      <c r="I190" s="223"/>
      <c r="J190" s="219"/>
      <c r="K190" s="219"/>
      <c r="L190" s="224"/>
      <c r="M190" s="225"/>
      <c r="N190" s="226"/>
      <c r="O190" s="226"/>
      <c r="P190" s="226"/>
      <c r="Q190" s="226"/>
      <c r="R190" s="226"/>
      <c r="S190" s="226"/>
      <c r="T190" s="227"/>
      <c r="AT190" s="228" t="s">
        <v>155</v>
      </c>
      <c r="AU190" s="228" t="s">
        <v>23</v>
      </c>
      <c r="AV190" s="12" t="s">
        <v>151</v>
      </c>
      <c r="AW190" s="12" t="s">
        <v>40</v>
      </c>
      <c r="AX190" s="12" t="s">
        <v>86</v>
      </c>
      <c r="AY190" s="228" t="s">
        <v>144</v>
      </c>
    </row>
    <row r="191" spans="2:65" s="1" customFormat="1" ht="38.25" customHeight="1">
      <c r="B191" s="41"/>
      <c r="C191" s="192" t="s">
        <v>293</v>
      </c>
      <c r="D191" s="192" t="s">
        <v>146</v>
      </c>
      <c r="E191" s="193" t="s">
        <v>294</v>
      </c>
      <c r="F191" s="194" t="s">
        <v>295</v>
      </c>
      <c r="G191" s="195" t="s">
        <v>194</v>
      </c>
      <c r="H191" s="196">
        <v>96.135000000000005</v>
      </c>
      <c r="I191" s="197"/>
      <c r="J191" s="198">
        <f>ROUND(I191*H191,2)</f>
        <v>0</v>
      </c>
      <c r="K191" s="194" t="s">
        <v>150</v>
      </c>
      <c r="L191" s="61"/>
      <c r="M191" s="199" t="s">
        <v>76</v>
      </c>
      <c r="N191" s="200" t="s">
        <v>48</v>
      </c>
      <c r="O191" s="42"/>
      <c r="P191" s="201">
        <f>O191*H191</f>
        <v>0</v>
      </c>
      <c r="Q191" s="201">
        <v>0</v>
      </c>
      <c r="R191" s="201">
        <f>Q191*H191</f>
        <v>0</v>
      </c>
      <c r="S191" s="201">
        <v>0</v>
      </c>
      <c r="T191" s="202">
        <f>S191*H191</f>
        <v>0</v>
      </c>
      <c r="AR191" s="24" t="s">
        <v>151</v>
      </c>
      <c r="AT191" s="24" t="s">
        <v>146</v>
      </c>
      <c r="AU191" s="24" t="s">
        <v>23</v>
      </c>
      <c r="AY191" s="24" t="s">
        <v>144</v>
      </c>
      <c r="BE191" s="203">
        <f>IF(N191="základní",J191,0)</f>
        <v>0</v>
      </c>
      <c r="BF191" s="203">
        <f>IF(N191="snížená",J191,0)</f>
        <v>0</v>
      </c>
      <c r="BG191" s="203">
        <f>IF(N191="zákl. přenesená",J191,0)</f>
        <v>0</v>
      </c>
      <c r="BH191" s="203">
        <f>IF(N191="sníž. přenesená",J191,0)</f>
        <v>0</v>
      </c>
      <c r="BI191" s="203">
        <f>IF(N191="nulová",J191,0)</f>
        <v>0</v>
      </c>
      <c r="BJ191" s="24" t="s">
        <v>86</v>
      </c>
      <c r="BK191" s="203">
        <f>ROUND(I191*H191,2)</f>
        <v>0</v>
      </c>
      <c r="BL191" s="24" t="s">
        <v>151</v>
      </c>
      <c r="BM191" s="24" t="s">
        <v>296</v>
      </c>
    </row>
    <row r="192" spans="2:65" s="1" customFormat="1" ht="94.5">
      <c r="B192" s="41"/>
      <c r="C192" s="63"/>
      <c r="D192" s="204" t="s">
        <v>153</v>
      </c>
      <c r="E192" s="63"/>
      <c r="F192" s="205" t="s">
        <v>291</v>
      </c>
      <c r="G192" s="63"/>
      <c r="H192" s="63"/>
      <c r="I192" s="163"/>
      <c r="J192" s="63"/>
      <c r="K192" s="63"/>
      <c r="L192" s="61"/>
      <c r="M192" s="206"/>
      <c r="N192" s="42"/>
      <c r="O192" s="42"/>
      <c r="P192" s="42"/>
      <c r="Q192" s="42"/>
      <c r="R192" s="42"/>
      <c r="S192" s="42"/>
      <c r="T192" s="78"/>
      <c r="AT192" s="24" t="s">
        <v>153</v>
      </c>
      <c r="AU192" s="24" t="s">
        <v>23</v>
      </c>
    </row>
    <row r="193" spans="2:65" s="11" customFormat="1" ht="13.5">
      <c r="B193" s="207"/>
      <c r="C193" s="208"/>
      <c r="D193" s="204" t="s">
        <v>155</v>
      </c>
      <c r="E193" s="209" t="s">
        <v>76</v>
      </c>
      <c r="F193" s="210" t="s">
        <v>297</v>
      </c>
      <c r="G193" s="208"/>
      <c r="H193" s="211">
        <v>96.135000000000005</v>
      </c>
      <c r="I193" s="212"/>
      <c r="J193" s="208"/>
      <c r="K193" s="208"/>
      <c r="L193" s="213"/>
      <c r="M193" s="214"/>
      <c r="N193" s="215"/>
      <c r="O193" s="215"/>
      <c r="P193" s="215"/>
      <c r="Q193" s="215"/>
      <c r="R193" s="215"/>
      <c r="S193" s="215"/>
      <c r="T193" s="216"/>
      <c r="AT193" s="217" t="s">
        <v>155</v>
      </c>
      <c r="AU193" s="217" t="s">
        <v>23</v>
      </c>
      <c r="AV193" s="11" t="s">
        <v>23</v>
      </c>
      <c r="AW193" s="11" t="s">
        <v>40</v>
      </c>
      <c r="AX193" s="11" t="s">
        <v>78</v>
      </c>
      <c r="AY193" s="217" t="s">
        <v>144</v>
      </c>
    </row>
    <row r="194" spans="2:65" s="12" customFormat="1" ht="13.5">
      <c r="B194" s="218"/>
      <c r="C194" s="219"/>
      <c r="D194" s="204" t="s">
        <v>155</v>
      </c>
      <c r="E194" s="220" t="s">
        <v>76</v>
      </c>
      <c r="F194" s="221" t="s">
        <v>158</v>
      </c>
      <c r="G194" s="219"/>
      <c r="H194" s="222">
        <v>96.135000000000005</v>
      </c>
      <c r="I194" s="223"/>
      <c r="J194" s="219"/>
      <c r="K194" s="219"/>
      <c r="L194" s="224"/>
      <c r="M194" s="225"/>
      <c r="N194" s="226"/>
      <c r="O194" s="226"/>
      <c r="P194" s="226"/>
      <c r="Q194" s="226"/>
      <c r="R194" s="226"/>
      <c r="S194" s="226"/>
      <c r="T194" s="227"/>
      <c r="AT194" s="228" t="s">
        <v>155</v>
      </c>
      <c r="AU194" s="228" t="s">
        <v>23</v>
      </c>
      <c r="AV194" s="12" t="s">
        <v>151</v>
      </c>
      <c r="AW194" s="12" t="s">
        <v>40</v>
      </c>
      <c r="AX194" s="12" t="s">
        <v>86</v>
      </c>
      <c r="AY194" s="228" t="s">
        <v>144</v>
      </c>
    </row>
    <row r="195" spans="2:65" s="1" customFormat="1" ht="38.25" customHeight="1">
      <c r="B195" s="41"/>
      <c r="C195" s="192" t="s">
        <v>298</v>
      </c>
      <c r="D195" s="192" t="s">
        <v>146</v>
      </c>
      <c r="E195" s="193" t="s">
        <v>299</v>
      </c>
      <c r="F195" s="194" t="s">
        <v>300</v>
      </c>
      <c r="G195" s="195" t="s">
        <v>194</v>
      </c>
      <c r="H195" s="196">
        <v>623.48400000000004</v>
      </c>
      <c r="I195" s="197"/>
      <c r="J195" s="198">
        <f>ROUND(I195*H195,2)</f>
        <v>0</v>
      </c>
      <c r="K195" s="194" t="s">
        <v>150</v>
      </c>
      <c r="L195" s="61"/>
      <c r="M195" s="199" t="s">
        <v>76</v>
      </c>
      <c r="N195" s="200" t="s">
        <v>48</v>
      </c>
      <c r="O195" s="42"/>
      <c r="P195" s="201">
        <f>O195*H195</f>
        <v>0</v>
      </c>
      <c r="Q195" s="201">
        <v>0</v>
      </c>
      <c r="R195" s="201">
        <f>Q195*H195</f>
        <v>0</v>
      </c>
      <c r="S195" s="201">
        <v>0</v>
      </c>
      <c r="T195" s="202">
        <f>S195*H195</f>
        <v>0</v>
      </c>
      <c r="AR195" s="24" t="s">
        <v>151</v>
      </c>
      <c r="AT195" s="24" t="s">
        <v>146</v>
      </c>
      <c r="AU195" s="24" t="s">
        <v>23</v>
      </c>
      <c r="AY195" s="24" t="s">
        <v>144</v>
      </c>
      <c r="BE195" s="203">
        <f>IF(N195="základní",J195,0)</f>
        <v>0</v>
      </c>
      <c r="BF195" s="203">
        <f>IF(N195="snížená",J195,0)</f>
        <v>0</v>
      </c>
      <c r="BG195" s="203">
        <f>IF(N195="zákl. přenesená",J195,0)</f>
        <v>0</v>
      </c>
      <c r="BH195" s="203">
        <f>IF(N195="sníž. přenesená",J195,0)</f>
        <v>0</v>
      </c>
      <c r="BI195" s="203">
        <f>IF(N195="nulová",J195,0)</f>
        <v>0</v>
      </c>
      <c r="BJ195" s="24" t="s">
        <v>86</v>
      </c>
      <c r="BK195" s="203">
        <f>ROUND(I195*H195,2)</f>
        <v>0</v>
      </c>
      <c r="BL195" s="24" t="s">
        <v>151</v>
      </c>
      <c r="BM195" s="24" t="s">
        <v>301</v>
      </c>
    </row>
    <row r="196" spans="2:65" s="1" customFormat="1" ht="189">
      <c r="B196" s="41"/>
      <c r="C196" s="63"/>
      <c r="D196" s="204" t="s">
        <v>153</v>
      </c>
      <c r="E196" s="63"/>
      <c r="F196" s="205" t="s">
        <v>302</v>
      </c>
      <c r="G196" s="63"/>
      <c r="H196" s="63"/>
      <c r="I196" s="163"/>
      <c r="J196" s="63"/>
      <c r="K196" s="63"/>
      <c r="L196" s="61"/>
      <c r="M196" s="206"/>
      <c r="N196" s="42"/>
      <c r="O196" s="42"/>
      <c r="P196" s="42"/>
      <c r="Q196" s="42"/>
      <c r="R196" s="42"/>
      <c r="S196" s="42"/>
      <c r="T196" s="78"/>
      <c r="AT196" s="24" t="s">
        <v>153</v>
      </c>
      <c r="AU196" s="24" t="s">
        <v>23</v>
      </c>
    </row>
    <row r="197" spans="2:65" s="14" customFormat="1" ht="13.5">
      <c r="B197" s="240"/>
      <c r="C197" s="241"/>
      <c r="D197" s="204" t="s">
        <v>155</v>
      </c>
      <c r="E197" s="242" t="s">
        <v>76</v>
      </c>
      <c r="F197" s="243" t="s">
        <v>303</v>
      </c>
      <c r="G197" s="241"/>
      <c r="H197" s="242" t="s">
        <v>76</v>
      </c>
      <c r="I197" s="244"/>
      <c r="J197" s="241"/>
      <c r="K197" s="241"/>
      <c r="L197" s="245"/>
      <c r="M197" s="246"/>
      <c r="N197" s="247"/>
      <c r="O197" s="247"/>
      <c r="P197" s="247"/>
      <c r="Q197" s="247"/>
      <c r="R197" s="247"/>
      <c r="S197" s="247"/>
      <c r="T197" s="248"/>
      <c r="AT197" s="249" t="s">
        <v>155</v>
      </c>
      <c r="AU197" s="249" t="s">
        <v>23</v>
      </c>
      <c r="AV197" s="14" t="s">
        <v>86</v>
      </c>
      <c r="AW197" s="14" t="s">
        <v>40</v>
      </c>
      <c r="AX197" s="14" t="s">
        <v>78</v>
      </c>
      <c r="AY197" s="249" t="s">
        <v>144</v>
      </c>
    </row>
    <row r="198" spans="2:65" s="11" customFormat="1" ht="13.5">
      <c r="B198" s="207"/>
      <c r="C198" s="208"/>
      <c r="D198" s="204" t="s">
        <v>155</v>
      </c>
      <c r="E198" s="209" t="s">
        <v>76</v>
      </c>
      <c r="F198" s="210" t="s">
        <v>304</v>
      </c>
      <c r="G198" s="208"/>
      <c r="H198" s="211">
        <v>309.03800000000001</v>
      </c>
      <c r="I198" s="212"/>
      <c r="J198" s="208"/>
      <c r="K198" s="208"/>
      <c r="L198" s="213"/>
      <c r="M198" s="214"/>
      <c r="N198" s="215"/>
      <c r="O198" s="215"/>
      <c r="P198" s="215"/>
      <c r="Q198" s="215"/>
      <c r="R198" s="215"/>
      <c r="S198" s="215"/>
      <c r="T198" s="216"/>
      <c r="AT198" s="217" t="s">
        <v>155</v>
      </c>
      <c r="AU198" s="217" t="s">
        <v>23</v>
      </c>
      <c r="AV198" s="11" t="s">
        <v>23</v>
      </c>
      <c r="AW198" s="11" t="s">
        <v>40</v>
      </c>
      <c r="AX198" s="11" t="s">
        <v>78</v>
      </c>
      <c r="AY198" s="217" t="s">
        <v>144</v>
      </c>
    </row>
    <row r="199" spans="2:65" s="11" customFormat="1" ht="13.5">
      <c r="B199" s="207"/>
      <c r="C199" s="208"/>
      <c r="D199" s="204" t="s">
        <v>155</v>
      </c>
      <c r="E199" s="209" t="s">
        <v>76</v>
      </c>
      <c r="F199" s="210" t="s">
        <v>305</v>
      </c>
      <c r="G199" s="208"/>
      <c r="H199" s="211">
        <v>106.634</v>
      </c>
      <c r="I199" s="212"/>
      <c r="J199" s="208"/>
      <c r="K199" s="208"/>
      <c r="L199" s="213"/>
      <c r="M199" s="214"/>
      <c r="N199" s="215"/>
      <c r="O199" s="215"/>
      <c r="P199" s="215"/>
      <c r="Q199" s="215"/>
      <c r="R199" s="215"/>
      <c r="S199" s="215"/>
      <c r="T199" s="216"/>
      <c r="AT199" s="217" t="s">
        <v>155</v>
      </c>
      <c r="AU199" s="217" t="s">
        <v>23</v>
      </c>
      <c r="AV199" s="11" t="s">
        <v>23</v>
      </c>
      <c r="AW199" s="11" t="s">
        <v>40</v>
      </c>
      <c r="AX199" s="11" t="s">
        <v>78</v>
      </c>
      <c r="AY199" s="217" t="s">
        <v>144</v>
      </c>
    </row>
    <row r="200" spans="2:65" s="11" customFormat="1" ht="13.5">
      <c r="B200" s="207"/>
      <c r="C200" s="208"/>
      <c r="D200" s="204" t="s">
        <v>155</v>
      </c>
      <c r="E200" s="209" t="s">
        <v>76</v>
      </c>
      <c r="F200" s="210" t="s">
        <v>306</v>
      </c>
      <c r="G200" s="208"/>
      <c r="H200" s="211">
        <v>168.96600000000001</v>
      </c>
      <c r="I200" s="212"/>
      <c r="J200" s="208"/>
      <c r="K200" s="208"/>
      <c r="L200" s="213"/>
      <c r="M200" s="214"/>
      <c r="N200" s="215"/>
      <c r="O200" s="215"/>
      <c r="P200" s="215"/>
      <c r="Q200" s="215"/>
      <c r="R200" s="215"/>
      <c r="S200" s="215"/>
      <c r="T200" s="216"/>
      <c r="AT200" s="217" t="s">
        <v>155</v>
      </c>
      <c r="AU200" s="217" t="s">
        <v>23</v>
      </c>
      <c r="AV200" s="11" t="s">
        <v>23</v>
      </c>
      <c r="AW200" s="11" t="s">
        <v>40</v>
      </c>
      <c r="AX200" s="11" t="s">
        <v>78</v>
      </c>
      <c r="AY200" s="217" t="s">
        <v>144</v>
      </c>
    </row>
    <row r="201" spans="2:65" s="11" customFormat="1" ht="13.5">
      <c r="B201" s="207"/>
      <c r="C201" s="208"/>
      <c r="D201" s="204" t="s">
        <v>155</v>
      </c>
      <c r="E201" s="209" t="s">
        <v>76</v>
      </c>
      <c r="F201" s="210" t="s">
        <v>307</v>
      </c>
      <c r="G201" s="208"/>
      <c r="H201" s="211">
        <v>38.845999999999997</v>
      </c>
      <c r="I201" s="212"/>
      <c r="J201" s="208"/>
      <c r="K201" s="208"/>
      <c r="L201" s="213"/>
      <c r="M201" s="214"/>
      <c r="N201" s="215"/>
      <c r="O201" s="215"/>
      <c r="P201" s="215"/>
      <c r="Q201" s="215"/>
      <c r="R201" s="215"/>
      <c r="S201" s="215"/>
      <c r="T201" s="216"/>
      <c r="AT201" s="217" t="s">
        <v>155</v>
      </c>
      <c r="AU201" s="217" t="s">
        <v>23</v>
      </c>
      <c r="AV201" s="11" t="s">
        <v>23</v>
      </c>
      <c r="AW201" s="11" t="s">
        <v>40</v>
      </c>
      <c r="AX201" s="11" t="s">
        <v>78</v>
      </c>
      <c r="AY201" s="217" t="s">
        <v>144</v>
      </c>
    </row>
    <row r="202" spans="2:65" s="12" customFormat="1" ht="13.5">
      <c r="B202" s="218"/>
      <c r="C202" s="219"/>
      <c r="D202" s="204" t="s">
        <v>155</v>
      </c>
      <c r="E202" s="220" t="s">
        <v>76</v>
      </c>
      <c r="F202" s="221" t="s">
        <v>158</v>
      </c>
      <c r="G202" s="219"/>
      <c r="H202" s="222">
        <v>623.48400000000004</v>
      </c>
      <c r="I202" s="223"/>
      <c r="J202" s="219"/>
      <c r="K202" s="219"/>
      <c r="L202" s="224"/>
      <c r="M202" s="225"/>
      <c r="N202" s="226"/>
      <c r="O202" s="226"/>
      <c r="P202" s="226"/>
      <c r="Q202" s="226"/>
      <c r="R202" s="226"/>
      <c r="S202" s="226"/>
      <c r="T202" s="227"/>
      <c r="AT202" s="228" t="s">
        <v>155</v>
      </c>
      <c r="AU202" s="228" t="s">
        <v>23</v>
      </c>
      <c r="AV202" s="12" t="s">
        <v>151</v>
      </c>
      <c r="AW202" s="12" t="s">
        <v>40</v>
      </c>
      <c r="AX202" s="12" t="s">
        <v>86</v>
      </c>
      <c r="AY202" s="228" t="s">
        <v>144</v>
      </c>
    </row>
    <row r="203" spans="2:65" s="1" customFormat="1" ht="38.25" customHeight="1">
      <c r="B203" s="41"/>
      <c r="C203" s="192" t="s">
        <v>308</v>
      </c>
      <c r="D203" s="192" t="s">
        <v>146</v>
      </c>
      <c r="E203" s="193" t="s">
        <v>309</v>
      </c>
      <c r="F203" s="194" t="s">
        <v>310</v>
      </c>
      <c r="G203" s="195" t="s">
        <v>194</v>
      </c>
      <c r="H203" s="196">
        <v>230.02099999999999</v>
      </c>
      <c r="I203" s="197"/>
      <c r="J203" s="198">
        <f>ROUND(I203*H203,2)</f>
        <v>0</v>
      </c>
      <c r="K203" s="194" t="s">
        <v>150</v>
      </c>
      <c r="L203" s="61"/>
      <c r="M203" s="199" t="s">
        <v>76</v>
      </c>
      <c r="N203" s="200" t="s">
        <v>48</v>
      </c>
      <c r="O203" s="42"/>
      <c r="P203" s="201">
        <f>O203*H203</f>
        <v>0</v>
      </c>
      <c r="Q203" s="201">
        <v>0</v>
      </c>
      <c r="R203" s="201">
        <f>Q203*H203</f>
        <v>0</v>
      </c>
      <c r="S203" s="201">
        <v>0</v>
      </c>
      <c r="T203" s="202">
        <f>S203*H203</f>
        <v>0</v>
      </c>
      <c r="AR203" s="24" t="s">
        <v>151</v>
      </c>
      <c r="AT203" s="24" t="s">
        <v>146</v>
      </c>
      <c r="AU203" s="24" t="s">
        <v>23</v>
      </c>
      <c r="AY203" s="24" t="s">
        <v>144</v>
      </c>
      <c r="BE203" s="203">
        <f>IF(N203="základní",J203,0)</f>
        <v>0</v>
      </c>
      <c r="BF203" s="203">
        <f>IF(N203="snížená",J203,0)</f>
        <v>0</v>
      </c>
      <c r="BG203" s="203">
        <f>IF(N203="zákl. přenesená",J203,0)</f>
        <v>0</v>
      </c>
      <c r="BH203" s="203">
        <f>IF(N203="sníž. přenesená",J203,0)</f>
        <v>0</v>
      </c>
      <c r="BI203" s="203">
        <f>IF(N203="nulová",J203,0)</f>
        <v>0</v>
      </c>
      <c r="BJ203" s="24" t="s">
        <v>86</v>
      </c>
      <c r="BK203" s="203">
        <f>ROUND(I203*H203,2)</f>
        <v>0</v>
      </c>
      <c r="BL203" s="24" t="s">
        <v>151</v>
      </c>
      <c r="BM203" s="24" t="s">
        <v>311</v>
      </c>
    </row>
    <row r="204" spans="2:65" s="1" customFormat="1" ht="189">
      <c r="B204" s="41"/>
      <c r="C204" s="63"/>
      <c r="D204" s="204" t="s">
        <v>153</v>
      </c>
      <c r="E204" s="63"/>
      <c r="F204" s="205" t="s">
        <v>302</v>
      </c>
      <c r="G204" s="63"/>
      <c r="H204" s="63"/>
      <c r="I204" s="163"/>
      <c r="J204" s="63"/>
      <c r="K204" s="63"/>
      <c r="L204" s="61"/>
      <c r="M204" s="206"/>
      <c r="N204" s="42"/>
      <c r="O204" s="42"/>
      <c r="P204" s="42"/>
      <c r="Q204" s="42"/>
      <c r="R204" s="42"/>
      <c r="S204" s="42"/>
      <c r="T204" s="78"/>
      <c r="AT204" s="24" t="s">
        <v>153</v>
      </c>
      <c r="AU204" s="24" t="s">
        <v>23</v>
      </c>
    </row>
    <row r="205" spans="2:65" s="14" customFormat="1" ht="13.5">
      <c r="B205" s="240"/>
      <c r="C205" s="241"/>
      <c r="D205" s="204" t="s">
        <v>155</v>
      </c>
      <c r="E205" s="242" t="s">
        <v>76</v>
      </c>
      <c r="F205" s="243" t="s">
        <v>312</v>
      </c>
      <c r="G205" s="241"/>
      <c r="H205" s="242" t="s">
        <v>76</v>
      </c>
      <c r="I205" s="244"/>
      <c r="J205" s="241"/>
      <c r="K205" s="241"/>
      <c r="L205" s="245"/>
      <c r="M205" s="246"/>
      <c r="N205" s="247"/>
      <c r="O205" s="247"/>
      <c r="P205" s="247"/>
      <c r="Q205" s="247"/>
      <c r="R205" s="247"/>
      <c r="S205" s="247"/>
      <c r="T205" s="248"/>
      <c r="AT205" s="249" t="s">
        <v>155</v>
      </c>
      <c r="AU205" s="249" t="s">
        <v>23</v>
      </c>
      <c r="AV205" s="14" t="s">
        <v>86</v>
      </c>
      <c r="AW205" s="14" t="s">
        <v>40</v>
      </c>
      <c r="AX205" s="14" t="s">
        <v>78</v>
      </c>
      <c r="AY205" s="249" t="s">
        <v>144</v>
      </c>
    </row>
    <row r="206" spans="2:65" s="11" customFormat="1" ht="13.5">
      <c r="B206" s="207"/>
      <c r="C206" s="208"/>
      <c r="D206" s="204" t="s">
        <v>155</v>
      </c>
      <c r="E206" s="209" t="s">
        <v>76</v>
      </c>
      <c r="F206" s="210" t="s">
        <v>313</v>
      </c>
      <c r="G206" s="208"/>
      <c r="H206" s="211">
        <v>136.75200000000001</v>
      </c>
      <c r="I206" s="212"/>
      <c r="J206" s="208"/>
      <c r="K206" s="208"/>
      <c r="L206" s="213"/>
      <c r="M206" s="214"/>
      <c r="N206" s="215"/>
      <c r="O206" s="215"/>
      <c r="P206" s="215"/>
      <c r="Q206" s="215"/>
      <c r="R206" s="215"/>
      <c r="S206" s="215"/>
      <c r="T206" s="216"/>
      <c r="AT206" s="217" t="s">
        <v>155</v>
      </c>
      <c r="AU206" s="217" t="s">
        <v>23</v>
      </c>
      <c r="AV206" s="11" t="s">
        <v>23</v>
      </c>
      <c r="AW206" s="11" t="s">
        <v>40</v>
      </c>
      <c r="AX206" s="11" t="s">
        <v>78</v>
      </c>
      <c r="AY206" s="217" t="s">
        <v>144</v>
      </c>
    </row>
    <row r="207" spans="2:65" s="11" customFormat="1" ht="13.5">
      <c r="B207" s="207"/>
      <c r="C207" s="208"/>
      <c r="D207" s="204" t="s">
        <v>155</v>
      </c>
      <c r="E207" s="209" t="s">
        <v>76</v>
      </c>
      <c r="F207" s="210" t="s">
        <v>314</v>
      </c>
      <c r="G207" s="208"/>
      <c r="H207" s="211">
        <v>11.954000000000001</v>
      </c>
      <c r="I207" s="212"/>
      <c r="J207" s="208"/>
      <c r="K207" s="208"/>
      <c r="L207" s="213"/>
      <c r="M207" s="214"/>
      <c r="N207" s="215"/>
      <c r="O207" s="215"/>
      <c r="P207" s="215"/>
      <c r="Q207" s="215"/>
      <c r="R207" s="215"/>
      <c r="S207" s="215"/>
      <c r="T207" s="216"/>
      <c r="AT207" s="217" t="s">
        <v>155</v>
      </c>
      <c r="AU207" s="217" t="s">
        <v>23</v>
      </c>
      <c r="AV207" s="11" t="s">
        <v>23</v>
      </c>
      <c r="AW207" s="11" t="s">
        <v>40</v>
      </c>
      <c r="AX207" s="11" t="s">
        <v>78</v>
      </c>
      <c r="AY207" s="217" t="s">
        <v>144</v>
      </c>
    </row>
    <row r="208" spans="2:65" s="11" customFormat="1" ht="13.5">
      <c r="B208" s="207"/>
      <c r="C208" s="208"/>
      <c r="D208" s="204" t="s">
        <v>155</v>
      </c>
      <c r="E208" s="209" t="s">
        <v>76</v>
      </c>
      <c r="F208" s="210" t="s">
        <v>315</v>
      </c>
      <c r="G208" s="208"/>
      <c r="H208" s="211">
        <v>8.484</v>
      </c>
      <c r="I208" s="212"/>
      <c r="J208" s="208"/>
      <c r="K208" s="208"/>
      <c r="L208" s="213"/>
      <c r="M208" s="214"/>
      <c r="N208" s="215"/>
      <c r="O208" s="215"/>
      <c r="P208" s="215"/>
      <c r="Q208" s="215"/>
      <c r="R208" s="215"/>
      <c r="S208" s="215"/>
      <c r="T208" s="216"/>
      <c r="AT208" s="217" t="s">
        <v>155</v>
      </c>
      <c r="AU208" s="217" t="s">
        <v>23</v>
      </c>
      <c r="AV208" s="11" t="s">
        <v>23</v>
      </c>
      <c r="AW208" s="11" t="s">
        <v>40</v>
      </c>
      <c r="AX208" s="11" t="s">
        <v>78</v>
      </c>
      <c r="AY208" s="217" t="s">
        <v>144</v>
      </c>
    </row>
    <row r="209" spans="2:65" s="13" customFormat="1" ht="13.5">
      <c r="B209" s="229"/>
      <c r="C209" s="230"/>
      <c r="D209" s="204" t="s">
        <v>155</v>
      </c>
      <c r="E209" s="231" t="s">
        <v>76</v>
      </c>
      <c r="F209" s="232" t="s">
        <v>214</v>
      </c>
      <c r="G209" s="230"/>
      <c r="H209" s="233">
        <v>157.19</v>
      </c>
      <c r="I209" s="234"/>
      <c r="J209" s="230"/>
      <c r="K209" s="230"/>
      <c r="L209" s="235"/>
      <c r="M209" s="236"/>
      <c r="N209" s="237"/>
      <c r="O209" s="237"/>
      <c r="P209" s="237"/>
      <c r="Q209" s="237"/>
      <c r="R209" s="237"/>
      <c r="S209" s="237"/>
      <c r="T209" s="238"/>
      <c r="AT209" s="239" t="s">
        <v>155</v>
      </c>
      <c r="AU209" s="239" t="s">
        <v>23</v>
      </c>
      <c r="AV209" s="13" t="s">
        <v>163</v>
      </c>
      <c r="AW209" s="13" t="s">
        <v>40</v>
      </c>
      <c r="AX209" s="13" t="s">
        <v>78</v>
      </c>
      <c r="AY209" s="239" t="s">
        <v>144</v>
      </c>
    </row>
    <row r="210" spans="2:65" s="14" customFormat="1" ht="13.5">
      <c r="B210" s="240"/>
      <c r="C210" s="241"/>
      <c r="D210" s="204" t="s">
        <v>155</v>
      </c>
      <c r="E210" s="242" t="s">
        <v>76</v>
      </c>
      <c r="F210" s="243" t="s">
        <v>316</v>
      </c>
      <c r="G210" s="241"/>
      <c r="H210" s="242" t="s">
        <v>76</v>
      </c>
      <c r="I210" s="244"/>
      <c r="J210" s="241"/>
      <c r="K210" s="241"/>
      <c r="L210" s="245"/>
      <c r="M210" s="246"/>
      <c r="N210" s="247"/>
      <c r="O210" s="247"/>
      <c r="P210" s="247"/>
      <c r="Q210" s="247"/>
      <c r="R210" s="247"/>
      <c r="S210" s="247"/>
      <c r="T210" s="248"/>
      <c r="AT210" s="249" t="s">
        <v>155</v>
      </c>
      <c r="AU210" s="249" t="s">
        <v>23</v>
      </c>
      <c r="AV210" s="14" t="s">
        <v>86</v>
      </c>
      <c r="AW210" s="14" t="s">
        <v>40</v>
      </c>
      <c r="AX210" s="14" t="s">
        <v>78</v>
      </c>
      <c r="AY210" s="249" t="s">
        <v>144</v>
      </c>
    </row>
    <row r="211" spans="2:65" s="11" customFormat="1" ht="13.5">
      <c r="B211" s="207"/>
      <c r="C211" s="208"/>
      <c r="D211" s="204" t="s">
        <v>155</v>
      </c>
      <c r="E211" s="209" t="s">
        <v>76</v>
      </c>
      <c r="F211" s="210" t="s">
        <v>317</v>
      </c>
      <c r="G211" s="208"/>
      <c r="H211" s="211">
        <v>149.15899999999999</v>
      </c>
      <c r="I211" s="212"/>
      <c r="J211" s="208"/>
      <c r="K211" s="208"/>
      <c r="L211" s="213"/>
      <c r="M211" s="214"/>
      <c r="N211" s="215"/>
      <c r="O211" s="215"/>
      <c r="P211" s="215"/>
      <c r="Q211" s="215"/>
      <c r="R211" s="215"/>
      <c r="S211" s="215"/>
      <c r="T211" s="216"/>
      <c r="AT211" s="217" t="s">
        <v>155</v>
      </c>
      <c r="AU211" s="217" t="s">
        <v>23</v>
      </c>
      <c r="AV211" s="11" t="s">
        <v>23</v>
      </c>
      <c r="AW211" s="11" t="s">
        <v>40</v>
      </c>
      <c r="AX211" s="11" t="s">
        <v>78</v>
      </c>
      <c r="AY211" s="217" t="s">
        <v>144</v>
      </c>
    </row>
    <row r="212" spans="2:65" s="11" customFormat="1" ht="13.5">
      <c r="B212" s="207"/>
      <c r="C212" s="208"/>
      <c r="D212" s="204" t="s">
        <v>155</v>
      </c>
      <c r="E212" s="209" t="s">
        <v>76</v>
      </c>
      <c r="F212" s="210" t="s">
        <v>318</v>
      </c>
      <c r="G212" s="208"/>
      <c r="H212" s="211">
        <v>19.806999999999999</v>
      </c>
      <c r="I212" s="212"/>
      <c r="J212" s="208"/>
      <c r="K212" s="208"/>
      <c r="L212" s="213"/>
      <c r="M212" s="214"/>
      <c r="N212" s="215"/>
      <c r="O212" s="215"/>
      <c r="P212" s="215"/>
      <c r="Q212" s="215"/>
      <c r="R212" s="215"/>
      <c r="S212" s="215"/>
      <c r="T212" s="216"/>
      <c r="AT212" s="217" t="s">
        <v>155</v>
      </c>
      <c r="AU212" s="217" t="s">
        <v>23</v>
      </c>
      <c r="AV212" s="11" t="s">
        <v>23</v>
      </c>
      <c r="AW212" s="11" t="s">
        <v>40</v>
      </c>
      <c r="AX212" s="11" t="s">
        <v>78</v>
      </c>
      <c r="AY212" s="217" t="s">
        <v>144</v>
      </c>
    </row>
    <row r="213" spans="2:65" s="13" customFormat="1" ht="13.5">
      <c r="B213" s="229"/>
      <c r="C213" s="230"/>
      <c r="D213" s="204" t="s">
        <v>155</v>
      </c>
      <c r="E213" s="231" t="s">
        <v>76</v>
      </c>
      <c r="F213" s="232" t="s">
        <v>214</v>
      </c>
      <c r="G213" s="230"/>
      <c r="H213" s="233">
        <v>168.96600000000001</v>
      </c>
      <c r="I213" s="234"/>
      <c r="J213" s="230"/>
      <c r="K213" s="230"/>
      <c r="L213" s="235"/>
      <c r="M213" s="236"/>
      <c r="N213" s="237"/>
      <c r="O213" s="237"/>
      <c r="P213" s="237"/>
      <c r="Q213" s="237"/>
      <c r="R213" s="237"/>
      <c r="S213" s="237"/>
      <c r="T213" s="238"/>
      <c r="AT213" s="239" t="s">
        <v>155</v>
      </c>
      <c r="AU213" s="239" t="s">
        <v>23</v>
      </c>
      <c r="AV213" s="13" t="s">
        <v>163</v>
      </c>
      <c r="AW213" s="13" t="s">
        <v>40</v>
      </c>
      <c r="AX213" s="13" t="s">
        <v>78</v>
      </c>
      <c r="AY213" s="239" t="s">
        <v>144</v>
      </c>
    </row>
    <row r="214" spans="2:65" s="11" customFormat="1" ht="13.5">
      <c r="B214" s="207"/>
      <c r="C214" s="208"/>
      <c r="D214" s="204" t="s">
        <v>155</v>
      </c>
      <c r="E214" s="209" t="s">
        <v>76</v>
      </c>
      <c r="F214" s="210" t="s">
        <v>319</v>
      </c>
      <c r="G214" s="208"/>
      <c r="H214" s="211">
        <v>-96.135000000000005</v>
      </c>
      <c r="I214" s="212"/>
      <c r="J214" s="208"/>
      <c r="K214" s="208"/>
      <c r="L214" s="213"/>
      <c r="M214" s="214"/>
      <c r="N214" s="215"/>
      <c r="O214" s="215"/>
      <c r="P214" s="215"/>
      <c r="Q214" s="215"/>
      <c r="R214" s="215"/>
      <c r="S214" s="215"/>
      <c r="T214" s="216"/>
      <c r="AT214" s="217" t="s">
        <v>155</v>
      </c>
      <c r="AU214" s="217" t="s">
        <v>23</v>
      </c>
      <c r="AV214" s="11" t="s">
        <v>23</v>
      </c>
      <c r="AW214" s="11" t="s">
        <v>40</v>
      </c>
      <c r="AX214" s="11" t="s">
        <v>78</v>
      </c>
      <c r="AY214" s="217" t="s">
        <v>144</v>
      </c>
    </row>
    <row r="215" spans="2:65" s="12" customFormat="1" ht="13.5">
      <c r="B215" s="218"/>
      <c r="C215" s="219"/>
      <c r="D215" s="204" t="s">
        <v>155</v>
      </c>
      <c r="E215" s="220" t="s">
        <v>76</v>
      </c>
      <c r="F215" s="221" t="s">
        <v>158</v>
      </c>
      <c r="G215" s="219"/>
      <c r="H215" s="222">
        <v>230.02099999999999</v>
      </c>
      <c r="I215" s="223"/>
      <c r="J215" s="219"/>
      <c r="K215" s="219"/>
      <c r="L215" s="224"/>
      <c r="M215" s="225"/>
      <c r="N215" s="226"/>
      <c r="O215" s="226"/>
      <c r="P215" s="226"/>
      <c r="Q215" s="226"/>
      <c r="R215" s="226"/>
      <c r="S215" s="226"/>
      <c r="T215" s="227"/>
      <c r="AT215" s="228" t="s">
        <v>155</v>
      </c>
      <c r="AU215" s="228" t="s">
        <v>23</v>
      </c>
      <c r="AV215" s="12" t="s">
        <v>151</v>
      </c>
      <c r="AW215" s="12" t="s">
        <v>40</v>
      </c>
      <c r="AX215" s="12" t="s">
        <v>86</v>
      </c>
      <c r="AY215" s="228" t="s">
        <v>144</v>
      </c>
    </row>
    <row r="216" spans="2:65" s="1" customFormat="1" ht="38.25" customHeight="1">
      <c r="B216" s="41"/>
      <c r="C216" s="192" t="s">
        <v>320</v>
      </c>
      <c r="D216" s="192" t="s">
        <v>146</v>
      </c>
      <c r="E216" s="193" t="s">
        <v>321</v>
      </c>
      <c r="F216" s="194" t="s">
        <v>322</v>
      </c>
      <c r="G216" s="195" t="s">
        <v>194</v>
      </c>
      <c r="H216" s="196">
        <v>96.135000000000005</v>
      </c>
      <c r="I216" s="197"/>
      <c r="J216" s="198">
        <f>ROUND(I216*H216,2)</f>
        <v>0</v>
      </c>
      <c r="K216" s="194" t="s">
        <v>150</v>
      </c>
      <c r="L216" s="61"/>
      <c r="M216" s="199" t="s">
        <v>76</v>
      </c>
      <c r="N216" s="200" t="s">
        <v>48</v>
      </c>
      <c r="O216" s="42"/>
      <c r="P216" s="201">
        <f>O216*H216</f>
        <v>0</v>
      </c>
      <c r="Q216" s="201">
        <v>0</v>
      </c>
      <c r="R216" s="201">
        <f>Q216*H216</f>
        <v>0</v>
      </c>
      <c r="S216" s="201">
        <v>0</v>
      </c>
      <c r="T216" s="202">
        <f>S216*H216</f>
        <v>0</v>
      </c>
      <c r="AR216" s="24" t="s">
        <v>151</v>
      </c>
      <c r="AT216" s="24" t="s">
        <v>146</v>
      </c>
      <c r="AU216" s="24" t="s">
        <v>23</v>
      </c>
      <c r="AY216" s="24" t="s">
        <v>144</v>
      </c>
      <c r="BE216" s="203">
        <f>IF(N216="základní",J216,0)</f>
        <v>0</v>
      </c>
      <c r="BF216" s="203">
        <f>IF(N216="snížená",J216,0)</f>
        <v>0</v>
      </c>
      <c r="BG216" s="203">
        <f>IF(N216="zákl. přenesená",J216,0)</f>
        <v>0</v>
      </c>
      <c r="BH216" s="203">
        <f>IF(N216="sníž. přenesená",J216,0)</f>
        <v>0</v>
      </c>
      <c r="BI216" s="203">
        <f>IF(N216="nulová",J216,0)</f>
        <v>0</v>
      </c>
      <c r="BJ216" s="24" t="s">
        <v>86</v>
      </c>
      <c r="BK216" s="203">
        <f>ROUND(I216*H216,2)</f>
        <v>0</v>
      </c>
      <c r="BL216" s="24" t="s">
        <v>151</v>
      </c>
      <c r="BM216" s="24" t="s">
        <v>323</v>
      </c>
    </row>
    <row r="217" spans="2:65" s="1" customFormat="1" ht="189">
      <c r="B217" s="41"/>
      <c r="C217" s="63"/>
      <c r="D217" s="204" t="s">
        <v>153</v>
      </c>
      <c r="E217" s="63"/>
      <c r="F217" s="205" t="s">
        <v>302</v>
      </c>
      <c r="G217" s="63"/>
      <c r="H217" s="63"/>
      <c r="I217" s="163"/>
      <c r="J217" s="63"/>
      <c r="K217" s="63"/>
      <c r="L217" s="61"/>
      <c r="M217" s="206"/>
      <c r="N217" s="42"/>
      <c r="O217" s="42"/>
      <c r="P217" s="42"/>
      <c r="Q217" s="42"/>
      <c r="R217" s="42"/>
      <c r="S217" s="42"/>
      <c r="T217" s="78"/>
      <c r="AT217" s="24" t="s">
        <v>153</v>
      </c>
      <c r="AU217" s="24" t="s">
        <v>23</v>
      </c>
    </row>
    <row r="218" spans="2:65" s="11" customFormat="1" ht="13.5">
      <c r="B218" s="207"/>
      <c r="C218" s="208"/>
      <c r="D218" s="204" t="s">
        <v>155</v>
      </c>
      <c r="E218" s="209" t="s">
        <v>76</v>
      </c>
      <c r="F218" s="210" t="s">
        <v>324</v>
      </c>
      <c r="G218" s="208"/>
      <c r="H218" s="211">
        <v>90.477000000000004</v>
      </c>
      <c r="I218" s="212"/>
      <c r="J218" s="208"/>
      <c r="K218" s="208"/>
      <c r="L218" s="213"/>
      <c r="M218" s="214"/>
      <c r="N218" s="215"/>
      <c r="O218" s="215"/>
      <c r="P218" s="215"/>
      <c r="Q218" s="215"/>
      <c r="R218" s="215"/>
      <c r="S218" s="215"/>
      <c r="T218" s="216"/>
      <c r="AT218" s="217" t="s">
        <v>155</v>
      </c>
      <c r="AU218" s="217" t="s">
        <v>23</v>
      </c>
      <c r="AV218" s="11" t="s">
        <v>23</v>
      </c>
      <c r="AW218" s="11" t="s">
        <v>40</v>
      </c>
      <c r="AX218" s="11" t="s">
        <v>78</v>
      </c>
      <c r="AY218" s="217" t="s">
        <v>144</v>
      </c>
    </row>
    <row r="219" spans="2:65" s="11" customFormat="1" ht="13.5">
      <c r="B219" s="207"/>
      <c r="C219" s="208"/>
      <c r="D219" s="204" t="s">
        <v>155</v>
      </c>
      <c r="E219" s="209" t="s">
        <v>76</v>
      </c>
      <c r="F219" s="210" t="s">
        <v>325</v>
      </c>
      <c r="G219" s="208"/>
      <c r="H219" s="211">
        <v>5.6580000000000004</v>
      </c>
      <c r="I219" s="212"/>
      <c r="J219" s="208"/>
      <c r="K219" s="208"/>
      <c r="L219" s="213"/>
      <c r="M219" s="214"/>
      <c r="N219" s="215"/>
      <c r="O219" s="215"/>
      <c r="P219" s="215"/>
      <c r="Q219" s="215"/>
      <c r="R219" s="215"/>
      <c r="S219" s="215"/>
      <c r="T219" s="216"/>
      <c r="AT219" s="217" t="s">
        <v>155</v>
      </c>
      <c r="AU219" s="217" t="s">
        <v>23</v>
      </c>
      <c r="AV219" s="11" t="s">
        <v>23</v>
      </c>
      <c r="AW219" s="11" t="s">
        <v>40</v>
      </c>
      <c r="AX219" s="11" t="s">
        <v>78</v>
      </c>
      <c r="AY219" s="217" t="s">
        <v>144</v>
      </c>
    </row>
    <row r="220" spans="2:65" s="12" customFormat="1" ht="13.5">
      <c r="B220" s="218"/>
      <c r="C220" s="219"/>
      <c r="D220" s="204" t="s">
        <v>155</v>
      </c>
      <c r="E220" s="220" t="s">
        <v>76</v>
      </c>
      <c r="F220" s="221" t="s">
        <v>158</v>
      </c>
      <c r="G220" s="219"/>
      <c r="H220" s="222">
        <v>96.135000000000005</v>
      </c>
      <c r="I220" s="223"/>
      <c r="J220" s="219"/>
      <c r="K220" s="219"/>
      <c r="L220" s="224"/>
      <c r="M220" s="225"/>
      <c r="N220" s="226"/>
      <c r="O220" s="226"/>
      <c r="P220" s="226"/>
      <c r="Q220" s="226"/>
      <c r="R220" s="226"/>
      <c r="S220" s="226"/>
      <c r="T220" s="227"/>
      <c r="AT220" s="228" t="s">
        <v>155</v>
      </c>
      <c r="AU220" s="228" t="s">
        <v>23</v>
      </c>
      <c r="AV220" s="12" t="s">
        <v>151</v>
      </c>
      <c r="AW220" s="12" t="s">
        <v>40</v>
      </c>
      <c r="AX220" s="12" t="s">
        <v>86</v>
      </c>
      <c r="AY220" s="228" t="s">
        <v>144</v>
      </c>
    </row>
    <row r="221" spans="2:65" s="1" customFormat="1" ht="25.5" customHeight="1">
      <c r="B221" s="41"/>
      <c r="C221" s="192" t="s">
        <v>326</v>
      </c>
      <c r="D221" s="192" t="s">
        <v>146</v>
      </c>
      <c r="E221" s="193" t="s">
        <v>327</v>
      </c>
      <c r="F221" s="194" t="s">
        <v>328</v>
      </c>
      <c r="G221" s="195" t="s">
        <v>194</v>
      </c>
      <c r="H221" s="196">
        <v>853.505</v>
      </c>
      <c r="I221" s="197"/>
      <c r="J221" s="198">
        <f>ROUND(I221*H221,2)</f>
        <v>0</v>
      </c>
      <c r="K221" s="194" t="s">
        <v>150</v>
      </c>
      <c r="L221" s="61"/>
      <c r="M221" s="199" t="s">
        <v>76</v>
      </c>
      <c r="N221" s="200" t="s">
        <v>48</v>
      </c>
      <c r="O221" s="42"/>
      <c r="P221" s="201">
        <f>O221*H221</f>
        <v>0</v>
      </c>
      <c r="Q221" s="201">
        <v>0</v>
      </c>
      <c r="R221" s="201">
        <f>Q221*H221</f>
        <v>0</v>
      </c>
      <c r="S221" s="201">
        <v>0</v>
      </c>
      <c r="T221" s="202">
        <f>S221*H221</f>
        <v>0</v>
      </c>
      <c r="AR221" s="24" t="s">
        <v>151</v>
      </c>
      <c r="AT221" s="24" t="s">
        <v>146</v>
      </c>
      <c r="AU221" s="24" t="s">
        <v>23</v>
      </c>
      <c r="AY221" s="24" t="s">
        <v>144</v>
      </c>
      <c r="BE221" s="203">
        <f>IF(N221="základní",J221,0)</f>
        <v>0</v>
      </c>
      <c r="BF221" s="203">
        <f>IF(N221="snížená",J221,0)</f>
        <v>0</v>
      </c>
      <c r="BG221" s="203">
        <f>IF(N221="zákl. přenesená",J221,0)</f>
        <v>0</v>
      </c>
      <c r="BH221" s="203">
        <f>IF(N221="sníž. přenesená",J221,0)</f>
        <v>0</v>
      </c>
      <c r="BI221" s="203">
        <f>IF(N221="nulová",J221,0)</f>
        <v>0</v>
      </c>
      <c r="BJ221" s="24" t="s">
        <v>86</v>
      </c>
      <c r="BK221" s="203">
        <f>ROUND(I221*H221,2)</f>
        <v>0</v>
      </c>
      <c r="BL221" s="24" t="s">
        <v>151</v>
      </c>
      <c r="BM221" s="24" t="s">
        <v>329</v>
      </c>
    </row>
    <row r="222" spans="2:65" s="1" customFormat="1" ht="148.5">
      <c r="B222" s="41"/>
      <c r="C222" s="63"/>
      <c r="D222" s="204" t="s">
        <v>153</v>
      </c>
      <c r="E222" s="63"/>
      <c r="F222" s="205" t="s">
        <v>330</v>
      </c>
      <c r="G222" s="63"/>
      <c r="H222" s="63"/>
      <c r="I222" s="163"/>
      <c r="J222" s="63"/>
      <c r="K222" s="63"/>
      <c r="L222" s="61"/>
      <c r="M222" s="206"/>
      <c r="N222" s="42"/>
      <c r="O222" s="42"/>
      <c r="P222" s="42"/>
      <c r="Q222" s="42"/>
      <c r="R222" s="42"/>
      <c r="S222" s="42"/>
      <c r="T222" s="78"/>
      <c r="AT222" s="24" t="s">
        <v>153</v>
      </c>
      <c r="AU222" s="24" t="s">
        <v>23</v>
      </c>
    </row>
    <row r="223" spans="2:65" s="11" customFormat="1" ht="13.5">
      <c r="B223" s="207"/>
      <c r="C223" s="208"/>
      <c r="D223" s="204" t="s">
        <v>155</v>
      </c>
      <c r="E223" s="209" t="s">
        <v>76</v>
      </c>
      <c r="F223" s="210" t="s">
        <v>331</v>
      </c>
      <c r="G223" s="208"/>
      <c r="H223" s="211">
        <v>230.02099999999999</v>
      </c>
      <c r="I223" s="212"/>
      <c r="J223" s="208"/>
      <c r="K223" s="208"/>
      <c r="L223" s="213"/>
      <c r="M223" s="214"/>
      <c r="N223" s="215"/>
      <c r="O223" s="215"/>
      <c r="P223" s="215"/>
      <c r="Q223" s="215"/>
      <c r="R223" s="215"/>
      <c r="S223" s="215"/>
      <c r="T223" s="216"/>
      <c r="AT223" s="217" t="s">
        <v>155</v>
      </c>
      <c r="AU223" s="217" t="s">
        <v>23</v>
      </c>
      <c r="AV223" s="11" t="s">
        <v>23</v>
      </c>
      <c r="AW223" s="11" t="s">
        <v>40</v>
      </c>
      <c r="AX223" s="11" t="s">
        <v>78</v>
      </c>
      <c r="AY223" s="217" t="s">
        <v>144</v>
      </c>
    </row>
    <row r="224" spans="2:65" s="11" customFormat="1" ht="13.5">
      <c r="B224" s="207"/>
      <c r="C224" s="208"/>
      <c r="D224" s="204" t="s">
        <v>155</v>
      </c>
      <c r="E224" s="209" t="s">
        <v>76</v>
      </c>
      <c r="F224" s="210" t="s">
        <v>332</v>
      </c>
      <c r="G224" s="208"/>
      <c r="H224" s="211">
        <v>623.48400000000004</v>
      </c>
      <c r="I224" s="212"/>
      <c r="J224" s="208"/>
      <c r="K224" s="208"/>
      <c r="L224" s="213"/>
      <c r="M224" s="214"/>
      <c r="N224" s="215"/>
      <c r="O224" s="215"/>
      <c r="P224" s="215"/>
      <c r="Q224" s="215"/>
      <c r="R224" s="215"/>
      <c r="S224" s="215"/>
      <c r="T224" s="216"/>
      <c r="AT224" s="217" t="s">
        <v>155</v>
      </c>
      <c r="AU224" s="217" t="s">
        <v>23</v>
      </c>
      <c r="AV224" s="11" t="s">
        <v>23</v>
      </c>
      <c r="AW224" s="11" t="s">
        <v>40</v>
      </c>
      <c r="AX224" s="11" t="s">
        <v>78</v>
      </c>
      <c r="AY224" s="217" t="s">
        <v>144</v>
      </c>
    </row>
    <row r="225" spans="2:65" s="12" customFormat="1" ht="13.5">
      <c r="B225" s="218"/>
      <c r="C225" s="219"/>
      <c r="D225" s="204" t="s">
        <v>155</v>
      </c>
      <c r="E225" s="220" t="s">
        <v>76</v>
      </c>
      <c r="F225" s="221" t="s">
        <v>158</v>
      </c>
      <c r="G225" s="219"/>
      <c r="H225" s="222">
        <v>853.505</v>
      </c>
      <c r="I225" s="223"/>
      <c r="J225" s="219"/>
      <c r="K225" s="219"/>
      <c r="L225" s="224"/>
      <c r="M225" s="225"/>
      <c r="N225" s="226"/>
      <c r="O225" s="226"/>
      <c r="P225" s="226"/>
      <c r="Q225" s="226"/>
      <c r="R225" s="226"/>
      <c r="S225" s="226"/>
      <c r="T225" s="227"/>
      <c r="AT225" s="228" t="s">
        <v>155</v>
      </c>
      <c r="AU225" s="228" t="s">
        <v>23</v>
      </c>
      <c r="AV225" s="12" t="s">
        <v>151</v>
      </c>
      <c r="AW225" s="12" t="s">
        <v>40</v>
      </c>
      <c r="AX225" s="12" t="s">
        <v>86</v>
      </c>
      <c r="AY225" s="228" t="s">
        <v>144</v>
      </c>
    </row>
    <row r="226" spans="2:65" s="1" customFormat="1" ht="25.5" customHeight="1">
      <c r="B226" s="41"/>
      <c r="C226" s="192" t="s">
        <v>333</v>
      </c>
      <c r="D226" s="192" t="s">
        <v>146</v>
      </c>
      <c r="E226" s="193" t="s">
        <v>334</v>
      </c>
      <c r="F226" s="194" t="s">
        <v>335</v>
      </c>
      <c r="G226" s="195" t="s">
        <v>194</v>
      </c>
      <c r="H226" s="196">
        <v>96.135000000000005</v>
      </c>
      <c r="I226" s="197"/>
      <c r="J226" s="198">
        <f>ROUND(I226*H226,2)</f>
        <v>0</v>
      </c>
      <c r="K226" s="194" t="s">
        <v>150</v>
      </c>
      <c r="L226" s="61"/>
      <c r="M226" s="199" t="s">
        <v>76</v>
      </c>
      <c r="N226" s="200" t="s">
        <v>48</v>
      </c>
      <c r="O226" s="42"/>
      <c r="P226" s="201">
        <f>O226*H226</f>
        <v>0</v>
      </c>
      <c r="Q226" s="201">
        <v>0</v>
      </c>
      <c r="R226" s="201">
        <f>Q226*H226</f>
        <v>0</v>
      </c>
      <c r="S226" s="201">
        <v>0</v>
      </c>
      <c r="T226" s="202">
        <f>S226*H226</f>
        <v>0</v>
      </c>
      <c r="AR226" s="24" t="s">
        <v>151</v>
      </c>
      <c r="AT226" s="24" t="s">
        <v>146</v>
      </c>
      <c r="AU226" s="24" t="s">
        <v>23</v>
      </c>
      <c r="AY226" s="24" t="s">
        <v>144</v>
      </c>
      <c r="BE226" s="203">
        <f>IF(N226="základní",J226,0)</f>
        <v>0</v>
      </c>
      <c r="BF226" s="203">
        <f>IF(N226="snížená",J226,0)</f>
        <v>0</v>
      </c>
      <c r="BG226" s="203">
        <f>IF(N226="zákl. přenesená",J226,0)</f>
        <v>0</v>
      </c>
      <c r="BH226" s="203">
        <f>IF(N226="sníž. přenesená",J226,0)</f>
        <v>0</v>
      </c>
      <c r="BI226" s="203">
        <f>IF(N226="nulová",J226,0)</f>
        <v>0</v>
      </c>
      <c r="BJ226" s="24" t="s">
        <v>86</v>
      </c>
      <c r="BK226" s="203">
        <f>ROUND(I226*H226,2)</f>
        <v>0</v>
      </c>
      <c r="BL226" s="24" t="s">
        <v>151</v>
      </c>
      <c r="BM226" s="24" t="s">
        <v>336</v>
      </c>
    </row>
    <row r="227" spans="2:65" s="1" customFormat="1" ht="148.5">
      <c r="B227" s="41"/>
      <c r="C227" s="63"/>
      <c r="D227" s="204" t="s">
        <v>153</v>
      </c>
      <c r="E227" s="63"/>
      <c r="F227" s="205" t="s">
        <v>330</v>
      </c>
      <c r="G227" s="63"/>
      <c r="H227" s="63"/>
      <c r="I227" s="163"/>
      <c r="J227" s="63"/>
      <c r="K227" s="63"/>
      <c r="L227" s="61"/>
      <c r="M227" s="206"/>
      <c r="N227" s="42"/>
      <c r="O227" s="42"/>
      <c r="P227" s="42"/>
      <c r="Q227" s="42"/>
      <c r="R227" s="42"/>
      <c r="S227" s="42"/>
      <c r="T227" s="78"/>
      <c r="AT227" s="24" t="s">
        <v>153</v>
      </c>
      <c r="AU227" s="24" t="s">
        <v>23</v>
      </c>
    </row>
    <row r="228" spans="2:65" s="1" customFormat="1" ht="16.5" customHeight="1">
      <c r="B228" s="41"/>
      <c r="C228" s="192" t="s">
        <v>337</v>
      </c>
      <c r="D228" s="192" t="s">
        <v>146</v>
      </c>
      <c r="E228" s="193" t="s">
        <v>338</v>
      </c>
      <c r="F228" s="194" t="s">
        <v>339</v>
      </c>
      <c r="G228" s="195" t="s">
        <v>194</v>
      </c>
      <c r="H228" s="196">
        <v>326.15600000000001</v>
      </c>
      <c r="I228" s="197"/>
      <c r="J228" s="198">
        <f>ROUND(I228*H228,2)</f>
        <v>0</v>
      </c>
      <c r="K228" s="194" t="s">
        <v>150</v>
      </c>
      <c r="L228" s="61"/>
      <c r="M228" s="199" t="s">
        <v>76</v>
      </c>
      <c r="N228" s="200" t="s">
        <v>48</v>
      </c>
      <c r="O228" s="42"/>
      <c r="P228" s="201">
        <f>O228*H228</f>
        <v>0</v>
      </c>
      <c r="Q228" s="201">
        <v>0</v>
      </c>
      <c r="R228" s="201">
        <f>Q228*H228</f>
        <v>0</v>
      </c>
      <c r="S228" s="201">
        <v>0</v>
      </c>
      <c r="T228" s="202">
        <f>S228*H228</f>
        <v>0</v>
      </c>
      <c r="AR228" s="24" t="s">
        <v>151</v>
      </c>
      <c r="AT228" s="24" t="s">
        <v>146</v>
      </c>
      <c r="AU228" s="24" t="s">
        <v>23</v>
      </c>
      <c r="AY228" s="24" t="s">
        <v>144</v>
      </c>
      <c r="BE228" s="203">
        <f>IF(N228="základní",J228,0)</f>
        <v>0</v>
      </c>
      <c r="BF228" s="203">
        <f>IF(N228="snížená",J228,0)</f>
        <v>0</v>
      </c>
      <c r="BG228" s="203">
        <f>IF(N228="zákl. přenesená",J228,0)</f>
        <v>0</v>
      </c>
      <c r="BH228" s="203">
        <f>IF(N228="sníž. přenesená",J228,0)</f>
        <v>0</v>
      </c>
      <c r="BI228" s="203">
        <f>IF(N228="nulová",J228,0)</f>
        <v>0</v>
      </c>
      <c r="BJ228" s="24" t="s">
        <v>86</v>
      </c>
      <c r="BK228" s="203">
        <f>ROUND(I228*H228,2)</f>
        <v>0</v>
      </c>
      <c r="BL228" s="24" t="s">
        <v>151</v>
      </c>
      <c r="BM228" s="24" t="s">
        <v>340</v>
      </c>
    </row>
    <row r="229" spans="2:65" s="1" customFormat="1" ht="297">
      <c r="B229" s="41"/>
      <c r="C229" s="63"/>
      <c r="D229" s="204" t="s">
        <v>153</v>
      </c>
      <c r="E229" s="63"/>
      <c r="F229" s="205" t="s">
        <v>341</v>
      </c>
      <c r="G229" s="63"/>
      <c r="H229" s="63"/>
      <c r="I229" s="163"/>
      <c r="J229" s="63"/>
      <c r="K229" s="63"/>
      <c r="L229" s="61"/>
      <c r="M229" s="206"/>
      <c r="N229" s="42"/>
      <c r="O229" s="42"/>
      <c r="P229" s="42"/>
      <c r="Q229" s="42"/>
      <c r="R229" s="42"/>
      <c r="S229" s="42"/>
      <c r="T229" s="78"/>
      <c r="AT229" s="24" t="s">
        <v>153</v>
      </c>
      <c r="AU229" s="24" t="s">
        <v>23</v>
      </c>
    </row>
    <row r="230" spans="2:65" s="11" customFormat="1" ht="13.5">
      <c r="B230" s="207"/>
      <c r="C230" s="208"/>
      <c r="D230" s="204" t="s">
        <v>155</v>
      </c>
      <c r="E230" s="209" t="s">
        <v>76</v>
      </c>
      <c r="F230" s="210" t="s">
        <v>342</v>
      </c>
      <c r="G230" s="208"/>
      <c r="H230" s="211">
        <v>326.15600000000001</v>
      </c>
      <c r="I230" s="212"/>
      <c r="J230" s="208"/>
      <c r="K230" s="208"/>
      <c r="L230" s="213"/>
      <c r="M230" s="214"/>
      <c r="N230" s="215"/>
      <c r="O230" s="215"/>
      <c r="P230" s="215"/>
      <c r="Q230" s="215"/>
      <c r="R230" s="215"/>
      <c r="S230" s="215"/>
      <c r="T230" s="216"/>
      <c r="AT230" s="217" t="s">
        <v>155</v>
      </c>
      <c r="AU230" s="217" t="s">
        <v>23</v>
      </c>
      <c r="AV230" s="11" t="s">
        <v>23</v>
      </c>
      <c r="AW230" s="11" t="s">
        <v>40</v>
      </c>
      <c r="AX230" s="11" t="s">
        <v>78</v>
      </c>
      <c r="AY230" s="217" t="s">
        <v>144</v>
      </c>
    </row>
    <row r="231" spans="2:65" s="12" customFormat="1" ht="13.5">
      <c r="B231" s="218"/>
      <c r="C231" s="219"/>
      <c r="D231" s="204" t="s">
        <v>155</v>
      </c>
      <c r="E231" s="220" t="s">
        <v>76</v>
      </c>
      <c r="F231" s="221" t="s">
        <v>158</v>
      </c>
      <c r="G231" s="219"/>
      <c r="H231" s="222">
        <v>326.15600000000001</v>
      </c>
      <c r="I231" s="223"/>
      <c r="J231" s="219"/>
      <c r="K231" s="219"/>
      <c r="L231" s="224"/>
      <c r="M231" s="225"/>
      <c r="N231" s="226"/>
      <c r="O231" s="226"/>
      <c r="P231" s="226"/>
      <c r="Q231" s="226"/>
      <c r="R231" s="226"/>
      <c r="S231" s="226"/>
      <c r="T231" s="227"/>
      <c r="AT231" s="228" t="s">
        <v>155</v>
      </c>
      <c r="AU231" s="228" t="s">
        <v>23</v>
      </c>
      <c r="AV231" s="12" t="s">
        <v>151</v>
      </c>
      <c r="AW231" s="12" t="s">
        <v>40</v>
      </c>
      <c r="AX231" s="12" t="s">
        <v>86</v>
      </c>
      <c r="AY231" s="228" t="s">
        <v>144</v>
      </c>
    </row>
    <row r="232" spans="2:65" s="1" customFormat="1" ht="16.5" customHeight="1">
      <c r="B232" s="41"/>
      <c r="C232" s="192" t="s">
        <v>343</v>
      </c>
      <c r="D232" s="192" t="s">
        <v>146</v>
      </c>
      <c r="E232" s="193" t="s">
        <v>344</v>
      </c>
      <c r="F232" s="194" t="s">
        <v>345</v>
      </c>
      <c r="G232" s="195" t="s">
        <v>346</v>
      </c>
      <c r="H232" s="196">
        <v>587.08100000000002</v>
      </c>
      <c r="I232" s="197"/>
      <c r="J232" s="198">
        <f>ROUND(I232*H232,2)</f>
        <v>0</v>
      </c>
      <c r="K232" s="194" t="s">
        <v>150</v>
      </c>
      <c r="L232" s="61"/>
      <c r="M232" s="199" t="s">
        <v>76</v>
      </c>
      <c r="N232" s="200" t="s">
        <v>48</v>
      </c>
      <c r="O232" s="42"/>
      <c r="P232" s="201">
        <f>O232*H232</f>
        <v>0</v>
      </c>
      <c r="Q232" s="201">
        <v>0</v>
      </c>
      <c r="R232" s="201">
        <f>Q232*H232</f>
        <v>0</v>
      </c>
      <c r="S232" s="201">
        <v>0</v>
      </c>
      <c r="T232" s="202">
        <f>S232*H232</f>
        <v>0</v>
      </c>
      <c r="AR232" s="24" t="s">
        <v>151</v>
      </c>
      <c r="AT232" s="24" t="s">
        <v>146</v>
      </c>
      <c r="AU232" s="24" t="s">
        <v>23</v>
      </c>
      <c r="AY232" s="24" t="s">
        <v>144</v>
      </c>
      <c r="BE232" s="203">
        <f>IF(N232="základní",J232,0)</f>
        <v>0</v>
      </c>
      <c r="BF232" s="203">
        <f>IF(N232="snížená",J232,0)</f>
        <v>0</v>
      </c>
      <c r="BG232" s="203">
        <f>IF(N232="zákl. přenesená",J232,0)</f>
        <v>0</v>
      </c>
      <c r="BH232" s="203">
        <f>IF(N232="sníž. přenesená",J232,0)</f>
        <v>0</v>
      </c>
      <c r="BI232" s="203">
        <f>IF(N232="nulová",J232,0)</f>
        <v>0</v>
      </c>
      <c r="BJ232" s="24" t="s">
        <v>86</v>
      </c>
      <c r="BK232" s="203">
        <f>ROUND(I232*H232,2)</f>
        <v>0</v>
      </c>
      <c r="BL232" s="24" t="s">
        <v>151</v>
      </c>
      <c r="BM232" s="24" t="s">
        <v>347</v>
      </c>
    </row>
    <row r="233" spans="2:65" s="1" customFormat="1" ht="297">
      <c r="B233" s="41"/>
      <c r="C233" s="63"/>
      <c r="D233" s="204" t="s">
        <v>153</v>
      </c>
      <c r="E233" s="63"/>
      <c r="F233" s="205" t="s">
        <v>341</v>
      </c>
      <c r="G233" s="63"/>
      <c r="H233" s="63"/>
      <c r="I233" s="163"/>
      <c r="J233" s="63"/>
      <c r="K233" s="63"/>
      <c r="L233" s="61"/>
      <c r="M233" s="206"/>
      <c r="N233" s="42"/>
      <c r="O233" s="42"/>
      <c r="P233" s="42"/>
      <c r="Q233" s="42"/>
      <c r="R233" s="42"/>
      <c r="S233" s="42"/>
      <c r="T233" s="78"/>
      <c r="AT233" s="24" t="s">
        <v>153</v>
      </c>
      <c r="AU233" s="24" t="s">
        <v>23</v>
      </c>
    </row>
    <row r="234" spans="2:65" s="14" customFormat="1" ht="13.5">
      <c r="B234" s="240"/>
      <c r="C234" s="241"/>
      <c r="D234" s="204" t="s">
        <v>155</v>
      </c>
      <c r="E234" s="242" t="s">
        <v>76</v>
      </c>
      <c r="F234" s="243" t="s">
        <v>348</v>
      </c>
      <c r="G234" s="241"/>
      <c r="H234" s="242" t="s">
        <v>76</v>
      </c>
      <c r="I234" s="244"/>
      <c r="J234" s="241"/>
      <c r="K234" s="241"/>
      <c r="L234" s="245"/>
      <c r="M234" s="246"/>
      <c r="N234" s="247"/>
      <c r="O234" s="247"/>
      <c r="P234" s="247"/>
      <c r="Q234" s="247"/>
      <c r="R234" s="247"/>
      <c r="S234" s="247"/>
      <c r="T234" s="248"/>
      <c r="AT234" s="249" t="s">
        <v>155</v>
      </c>
      <c r="AU234" s="249" t="s">
        <v>23</v>
      </c>
      <c r="AV234" s="14" t="s">
        <v>86</v>
      </c>
      <c r="AW234" s="14" t="s">
        <v>40</v>
      </c>
      <c r="AX234" s="14" t="s">
        <v>78</v>
      </c>
      <c r="AY234" s="249" t="s">
        <v>144</v>
      </c>
    </row>
    <row r="235" spans="2:65" s="11" customFormat="1" ht="13.5">
      <c r="B235" s="207"/>
      <c r="C235" s="208"/>
      <c r="D235" s="204" t="s">
        <v>155</v>
      </c>
      <c r="E235" s="209" t="s">
        <v>76</v>
      </c>
      <c r="F235" s="210" t="s">
        <v>349</v>
      </c>
      <c r="G235" s="208"/>
      <c r="H235" s="211">
        <v>587.08100000000002</v>
      </c>
      <c r="I235" s="212"/>
      <c r="J235" s="208"/>
      <c r="K235" s="208"/>
      <c r="L235" s="213"/>
      <c r="M235" s="214"/>
      <c r="N235" s="215"/>
      <c r="O235" s="215"/>
      <c r="P235" s="215"/>
      <c r="Q235" s="215"/>
      <c r="R235" s="215"/>
      <c r="S235" s="215"/>
      <c r="T235" s="216"/>
      <c r="AT235" s="217" t="s">
        <v>155</v>
      </c>
      <c r="AU235" s="217" t="s">
        <v>23</v>
      </c>
      <c r="AV235" s="11" t="s">
        <v>23</v>
      </c>
      <c r="AW235" s="11" t="s">
        <v>40</v>
      </c>
      <c r="AX235" s="11" t="s">
        <v>78</v>
      </c>
      <c r="AY235" s="217" t="s">
        <v>144</v>
      </c>
    </row>
    <row r="236" spans="2:65" s="12" customFormat="1" ht="13.5">
      <c r="B236" s="218"/>
      <c r="C236" s="219"/>
      <c r="D236" s="204" t="s">
        <v>155</v>
      </c>
      <c r="E236" s="220" t="s">
        <v>76</v>
      </c>
      <c r="F236" s="221" t="s">
        <v>158</v>
      </c>
      <c r="G236" s="219"/>
      <c r="H236" s="222">
        <v>587.08100000000002</v>
      </c>
      <c r="I236" s="223"/>
      <c r="J236" s="219"/>
      <c r="K236" s="219"/>
      <c r="L236" s="224"/>
      <c r="M236" s="225"/>
      <c r="N236" s="226"/>
      <c r="O236" s="226"/>
      <c r="P236" s="226"/>
      <c r="Q236" s="226"/>
      <c r="R236" s="226"/>
      <c r="S236" s="226"/>
      <c r="T236" s="227"/>
      <c r="AT236" s="228" t="s">
        <v>155</v>
      </c>
      <c r="AU236" s="228" t="s">
        <v>23</v>
      </c>
      <c r="AV236" s="12" t="s">
        <v>151</v>
      </c>
      <c r="AW236" s="12" t="s">
        <v>40</v>
      </c>
      <c r="AX236" s="12" t="s">
        <v>86</v>
      </c>
      <c r="AY236" s="228" t="s">
        <v>144</v>
      </c>
    </row>
    <row r="237" spans="2:65" s="1" customFormat="1" ht="25.5" customHeight="1">
      <c r="B237" s="41"/>
      <c r="C237" s="192" t="s">
        <v>350</v>
      </c>
      <c r="D237" s="192" t="s">
        <v>146</v>
      </c>
      <c r="E237" s="193" t="s">
        <v>351</v>
      </c>
      <c r="F237" s="194" t="s">
        <v>352</v>
      </c>
      <c r="G237" s="195" t="s">
        <v>194</v>
      </c>
      <c r="H237" s="196">
        <v>323.48500000000001</v>
      </c>
      <c r="I237" s="197"/>
      <c r="J237" s="198">
        <f>ROUND(I237*H237,2)</f>
        <v>0</v>
      </c>
      <c r="K237" s="194" t="s">
        <v>150</v>
      </c>
      <c r="L237" s="61"/>
      <c r="M237" s="199" t="s">
        <v>76</v>
      </c>
      <c r="N237" s="200" t="s">
        <v>48</v>
      </c>
      <c r="O237" s="42"/>
      <c r="P237" s="201">
        <f>O237*H237</f>
        <v>0</v>
      </c>
      <c r="Q237" s="201">
        <v>0</v>
      </c>
      <c r="R237" s="201">
        <f>Q237*H237</f>
        <v>0</v>
      </c>
      <c r="S237" s="201">
        <v>0</v>
      </c>
      <c r="T237" s="202">
        <f>S237*H237</f>
        <v>0</v>
      </c>
      <c r="AR237" s="24" t="s">
        <v>151</v>
      </c>
      <c r="AT237" s="24" t="s">
        <v>146</v>
      </c>
      <c r="AU237" s="24" t="s">
        <v>23</v>
      </c>
      <c r="AY237" s="24" t="s">
        <v>144</v>
      </c>
      <c r="BE237" s="203">
        <f>IF(N237="základní",J237,0)</f>
        <v>0</v>
      </c>
      <c r="BF237" s="203">
        <f>IF(N237="snížená",J237,0)</f>
        <v>0</v>
      </c>
      <c r="BG237" s="203">
        <f>IF(N237="zákl. přenesená",J237,0)</f>
        <v>0</v>
      </c>
      <c r="BH237" s="203">
        <f>IF(N237="sníž. přenesená",J237,0)</f>
        <v>0</v>
      </c>
      <c r="BI237" s="203">
        <f>IF(N237="nulová",J237,0)</f>
        <v>0</v>
      </c>
      <c r="BJ237" s="24" t="s">
        <v>86</v>
      </c>
      <c r="BK237" s="203">
        <f>ROUND(I237*H237,2)</f>
        <v>0</v>
      </c>
      <c r="BL237" s="24" t="s">
        <v>151</v>
      </c>
      <c r="BM237" s="24" t="s">
        <v>353</v>
      </c>
    </row>
    <row r="238" spans="2:65" s="1" customFormat="1" ht="409.5">
      <c r="B238" s="41"/>
      <c r="C238" s="63"/>
      <c r="D238" s="204" t="s">
        <v>153</v>
      </c>
      <c r="E238" s="63"/>
      <c r="F238" s="205" t="s">
        <v>354</v>
      </c>
      <c r="G238" s="63"/>
      <c r="H238" s="63"/>
      <c r="I238" s="163"/>
      <c r="J238" s="63"/>
      <c r="K238" s="63"/>
      <c r="L238" s="61"/>
      <c r="M238" s="206"/>
      <c r="N238" s="42"/>
      <c r="O238" s="42"/>
      <c r="P238" s="42"/>
      <c r="Q238" s="42"/>
      <c r="R238" s="42"/>
      <c r="S238" s="42"/>
      <c r="T238" s="78"/>
      <c r="AT238" s="24" t="s">
        <v>153</v>
      </c>
      <c r="AU238" s="24" t="s">
        <v>23</v>
      </c>
    </row>
    <row r="239" spans="2:65" s="14" customFormat="1" ht="13.5">
      <c r="B239" s="240"/>
      <c r="C239" s="241"/>
      <c r="D239" s="204" t="s">
        <v>155</v>
      </c>
      <c r="E239" s="242" t="s">
        <v>76</v>
      </c>
      <c r="F239" s="243" t="s">
        <v>355</v>
      </c>
      <c r="G239" s="241"/>
      <c r="H239" s="242" t="s">
        <v>76</v>
      </c>
      <c r="I239" s="244"/>
      <c r="J239" s="241"/>
      <c r="K239" s="241"/>
      <c r="L239" s="245"/>
      <c r="M239" s="246"/>
      <c r="N239" s="247"/>
      <c r="O239" s="247"/>
      <c r="P239" s="247"/>
      <c r="Q239" s="247"/>
      <c r="R239" s="247"/>
      <c r="S239" s="247"/>
      <c r="T239" s="248"/>
      <c r="AT239" s="249" t="s">
        <v>155</v>
      </c>
      <c r="AU239" s="249" t="s">
        <v>23</v>
      </c>
      <c r="AV239" s="14" t="s">
        <v>86</v>
      </c>
      <c r="AW239" s="14" t="s">
        <v>40</v>
      </c>
      <c r="AX239" s="14" t="s">
        <v>78</v>
      </c>
      <c r="AY239" s="249" t="s">
        <v>144</v>
      </c>
    </row>
    <row r="240" spans="2:65" s="11" customFormat="1" ht="13.5">
      <c r="B240" s="207"/>
      <c r="C240" s="208"/>
      <c r="D240" s="204" t="s">
        <v>155</v>
      </c>
      <c r="E240" s="209" t="s">
        <v>76</v>
      </c>
      <c r="F240" s="210" t="s">
        <v>356</v>
      </c>
      <c r="G240" s="208"/>
      <c r="H240" s="211">
        <v>154.51900000000001</v>
      </c>
      <c r="I240" s="212"/>
      <c r="J240" s="208"/>
      <c r="K240" s="208"/>
      <c r="L240" s="213"/>
      <c r="M240" s="214"/>
      <c r="N240" s="215"/>
      <c r="O240" s="215"/>
      <c r="P240" s="215"/>
      <c r="Q240" s="215"/>
      <c r="R240" s="215"/>
      <c r="S240" s="215"/>
      <c r="T240" s="216"/>
      <c r="AT240" s="217" t="s">
        <v>155</v>
      </c>
      <c r="AU240" s="217" t="s">
        <v>23</v>
      </c>
      <c r="AV240" s="11" t="s">
        <v>23</v>
      </c>
      <c r="AW240" s="11" t="s">
        <v>40</v>
      </c>
      <c r="AX240" s="11" t="s">
        <v>78</v>
      </c>
      <c r="AY240" s="217" t="s">
        <v>144</v>
      </c>
    </row>
    <row r="241" spans="2:65" s="13" customFormat="1" ht="13.5">
      <c r="B241" s="229"/>
      <c r="C241" s="230"/>
      <c r="D241" s="204" t="s">
        <v>155</v>
      </c>
      <c r="E241" s="231" t="s">
        <v>76</v>
      </c>
      <c r="F241" s="232" t="s">
        <v>214</v>
      </c>
      <c r="G241" s="230"/>
      <c r="H241" s="233">
        <v>154.51900000000001</v>
      </c>
      <c r="I241" s="234"/>
      <c r="J241" s="230"/>
      <c r="K241" s="230"/>
      <c r="L241" s="235"/>
      <c r="M241" s="236"/>
      <c r="N241" s="237"/>
      <c r="O241" s="237"/>
      <c r="P241" s="237"/>
      <c r="Q241" s="237"/>
      <c r="R241" s="237"/>
      <c r="S241" s="237"/>
      <c r="T241" s="238"/>
      <c r="AT241" s="239" t="s">
        <v>155</v>
      </c>
      <c r="AU241" s="239" t="s">
        <v>23</v>
      </c>
      <c r="AV241" s="13" t="s">
        <v>163</v>
      </c>
      <c r="AW241" s="13" t="s">
        <v>40</v>
      </c>
      <c r="AX241" s="13" t="s">
        <v>78</v>
      </c>
      <c r="AY241" s="239" t="s">
        <v>144</v>
      </c>
    </row>
    <row r="242" spans="2:65" s="14" customFormat="1" ht="13.5">
      <c r="B242" s="240"/>
      <c r="C242" s="241"/>
      <c r="D242" s="204" t="s">
        <v>155</v>
      </c>
      <c r="E242" s="242" t="s">
        <v>76</v>
      </c>
      <c r="F242" s="243" t="s">
        <v>316</v>
      </c>
      <c r="G242" s="241"/>
      <c r="H242" s="242" t="s">
        <v>76</v>
      </c>
      <c r="I242" s="244"/>
      <c r="J242" s="241"/>
      <c r="K242" s="241"/>
      <c r="L242" s="245"/>
      <c r="M242" s="246"/>
      <c r="N242" s="247"/>
      <c r="O242" s="247"/>
      <c r="P242" s="247"/>
      <c r="Q242" s="247"/>
      <c r="R242" s="247"/>
      <c r="S242" s="247"/>
      <c r="T242" s="248"/>
      <c r="AT242" s="249" t="s">
        <v>155</v>
      </c>
      <c r="AU242" s="249" t="s">
        <v>23</v>
      </c>
      <c r="AV242" s="14" t="s">
        <v>86</v>
      </c>
      <c r="AW242" s="14" t="s">
        <v>40</v>
      </c>
      <c r="AX242" s="14" t="s">
        <v>78</v>
      </c>
      <c r="AY242" s="249" t="s">
        <v>144</v>
      </c>
    </row>
    <row r="243" spans="2:65" s="11" customFormat="1" ht="13.5">
      <c r="B243" s="207"/>
      <c r="C243" s="208"/>
      <c r="D243" s="204" t="s">
        <v>155</v>
      </c>
      <c r="E243" s="209" t="s">
        <v>76</v>
      </c>
      <c r="F243" s="210" t="s">
        <v>317</v>
      </c>
      <c r="G243" s="208"/>
      <c r="H243" s="211">
        <v>149.15899999999999</v>
      </c>
      <c r="I243" s="212"/>
      <c r="J243" s="208"/>
      <c r="K243" s="208"/>
      <c r="L243" s="213"/>
      <c r="M243" s="214"/>
      <c r="N243" s="215"/>
      <c r="O243" s="215"/>
      <c r="P243" s="215"/>
      <c r="Q243" s="215"/>
      <c r="R243" s="215"/>
      <c r="S243" s="215"/>
      <c r="T243" s="216"/>
      <c r="AT243" s="217" t="s">
        <v>155</v>
      </c>
      <c r="AU243" s="217" t="s">
        <v>23</v>
      </c>
      <c r="AV243" s="11" t="s">
        <v>23</v>
      </c>
      <c r="AW243" s="11" t="s">
        <v>40</v>
      </c>
      <c r="AX243" s="11" t="s">
        <v>78</v>
      </c>
      <c r="AY243" s="217" t="s">
        <v>144</v>
      </c>
    </row>
    <row r="244" spans="2:65" s="11" customFormat="1" ht="13.5">
      <c r="B244" s="207"/>
      <c r="C244" s="208"/>
      <c r="D244" s="204" t="s">
        <v>155</v>
      </c>
      <c r="E244" s="209" t="s">
        <v>76</v>
      </c>
      <c r="F244" s="210" t="s">
        <v>318</v>
      </c>
      <c r="G244" s="208"/>
      <c r="H244" s="211">
        <v>19.806999999999999</v>
      </c>
      <c r="I244" s="212"/>
      <c r="J244" s="208"/>
      <c r="K244" s="208"/>
      <c r="L244" s="213"/>
      <c r="M244" s="214"/>
      <c r="N244" s="215"/>
      <c r="O244" s="215"/>
      <c r="P244" s="215"/>
      <c r="Q244" s="215"/>
      <c r="R244" s="215"/>
      <c r="S244" s="215"/>
      <c r="T244" s="216"/>
      <c r="AT244" s="217" t="s">
        <v>155</v>
      </c>
      <c r="AU244" s="217" t="s">
        <v>23</v>
      </c>
      <c r="AV244" s="11" t="s">
        <v>23</v>
      </c>
      <c r="AW244" s="11" t="s">
        <v>40</v>
      </c>
      <c r="AX244" s="11" t="s">
        <v>78</v>
      </c>
      <c r="AY244" s="217" t="s">
        <v>144</v>
      </c>
    </row>
    <row r="245" spans="2:65" s="13" customFormat="1" ht="13.5">
      <c r="B245" s="229"/>
      <c r="C245" s="230"/>
      <c r="D245" s="204" t="s">
        <v>155</v>
      </c>
      <c r="E245" s="231" t="s">
        <v>76</v>
      </c>
      <c r="F245" s="232" t="s">
        <v>214</v>
      </c>
      <c r="G245" s="230"/>
      <c r="H245" s="233">
        <v>168.96600000000001</v>
      </c>
      <c r="I245" s="234"/>
      <c r="J245" s="230"/>
      <c r="K245" s="230"/>
      <c r="L245" s="235"/>
      <c r="M245" s="236"/>
      <c r="N245" s="237"/>
      <c r="O245" s="237"/>
      <c r="P245" s="237"/>
      <c r="Q245" s="237"/>
      <c r="R245" s="237"/>
      <c r="S245" s="237"/>
      <c r="T245" s="238"/>
      <c r="AT245" s="239" t="s">
        <v>155</v>
      </c>
      <c r="AU245" s="239" t="s">
        <v>23</v>
      </c>
      <c r="AV245" s="13" t="s">
        <v>163</v>
      </c>
      <c r="AW245" s="13" t="s">
        <v>40</v>
      </c>
      <c r="AX245" s="13" t="s">
        <v>78</v>
      </c>
      <c r="AY245" s="239" t="s">
        <v>144</v>
      </c>
    </row>
    <row r="246" spans="2:65" s="12" customFormat="1" ht="13.5">
      <c r="B246" s="218"/>
      <c r="C246" s="219"/>
      <c r="D246" s="204" t="s">
        <v>155</v>
      </c>
      <c r="E246" s="220" t="s">
        <v>76</v>
      </c>
      <c r="F246" s="221" t="s">
        <v>158</v>
      </c>
      <c r="G246" s="219"/>
      <c r="H246" s="222">
        <v>323.48500000000001</v>
      </c>
      <c r="I246" s="223"/>
      <c r="J246" s="219"/>
      <c r="K246" s="219"/>
      <c r="L246" s="224"/>
      <c r="M246" s="225"/>
      <c r="N246" s="226"/>
      <c r="O246" s="226"/>
      <c r="P246" s="226"/>
      <c r="Q246" s="226"/>
      <c r="R246" s="226"/>
      <c r="S246" s="226"/>
      <c r="T246" s="227"/>
      <c r="AT246" s="228" t="s">
        <v>155</v>
      </c>
      <c r="AU246" s="228" t="s">
        <v>23</v>
      </c>
      <c r="AV246" s="12" t="s">
        <v>151</v>
      </c>
      <c r="AW246" s="12" t="s">
        <v>40</v>
      </c>
      <c r="AX246" s="12" t="s">
        <v>86</v>
      </c>
      <c r="AY246" s="228" t="s">
        <v>144</v>
      </c>
    </row>
    <row r="247" spans="2:65" s="1" customFormat="1" ht="16.5" customHeight="1">
      <c r="B247" s="41"/>
      <c r="C247" s="250" t="s">
        <v>357</v>
      </c>
      <c r="D247" s="250" t="s">
        <v>358</v>
      </c>
      <c r="E247" s="251" t="s">
        <v>359</v>
      </c>
      <c r="F247" s="252" t="s">
        <v>360</v>
      </c>
      <c r="G247" s="253" t="s">
        <v>346</v>
      </c>
      <c r="H247" s="254">
        <v>304.13900000000001</v>
      </c>
      <c r="I247" s="255"/>
      <c r="J247" s="256">
        <f>ROUND(I247*H247,2)</f>
        <v>0</v>
      </c>
      <c r="K247" s="252" t="s">
        <v>150</v>
      </c>
      <c r="L247" s="257"/>
      <c r="M247" s="258" t="s">
        <v>76</v>
      </c>
      <c r="N247" s="259" t="s">
        <v>48</v>
      </c>
      <c r="O247" s="42"/>
      <c r="P247" s="201">
        <f>O247*H247</f>
        <v>0</v>
      </c>
      <c r="Q247" s="201">
        <v>0</v>
      </c>
      <c r="R247" s="201">
        <f>Q247*H247</f>
        <v>0</v>
      </c>
      <c r="S247" s="201">
        <v>0</v>
      </c>
      <c r="T247" s="202">
        <f>S247*H247</f>
        <v>0</v>
      </c>
      <c r="AR247" s="24" t="s">
        <v>187</v>
      </c>
      <c r="AT247" s="24" t="s">
        <v>358</v>
      </c>
      <c r="AU247" s="24" t="s">
        <v>23</v>
      </c>
      <c r="AY247" s="24" t="s">
        <v>144</v>
      </c>
      <c r="BE247" s="203">
        <f>IF(N247="základní",J247,0)</f>
        <v>0</v>
      </c>
      <c r="BF247" s="203">
        <f>IF(N247="snížená",J247,0)</f>
        <v>0</v>
      </c>
      <c r="BG247" s="203">
        <f>IF(N247="zákl. přenesená",J247,0)</f>
        <v>0</v>
      </c>
      <c r="BH247" s="203">
        <f>IF(N247="sníž. přenesená",J247,0)</f>
        <v>0</v>
      </c>
      <c r="BI247" s="203">
        <f>IF(N247="nulová",J247,0)</f>
        <v>0</v>
      </c>
      <c r="BJ247" s="24" t="s">
        <v>86</v>
      </c>
      <c r="BK247" s="203">
        <f>ROUND(I247*H247,2)</f>
        <v>0</v>
      </c>
      <c r="BL247" s="24" t="s">
        <v>151</v>
      </c>
      <c r="BM247" s="24" t="s">
        <v>361</v>
      </c>
    </row>
    <row r="248" spans="2:65" s="11" customFormat="1" ht="13.5">
      <c r="B248" s="207"/>
      <c r="C248" s="208"/>
      <c r="D248" s="204" t="s">
        <v>155</v>
      </c>
      <c r="E248" s="209" t="s">
        <v>76</v>
      </c>
      <c r="F248" s="210" t="s">
        <v>362</v>
      </c>
      <c r="G248" s="208"/>
      <c r="H248" s="211">
        <v>304.13900000000001</v>
      </c>
      <c r="I248" s="212"/>
      <c r="J248" s="208"/>
      <c r="K248" s="208"/>
      <c r="L248" s="213"/>
      <c r="M248" s="214"/>
      <c r="N248" s="215"/>
      <c r="O248" s="215"/>
      <c r="P248" s="215"/>
      <c r="Q248" s="215"/>
      <c r="R248" s="215"/>
      <c r="S248" s="215"/>
      <c r="T248" s="216"/>
      <c r="AT248" s="217" t="s">
        <v>155</v>
      </c>
      <c r="AU248" s="217" t="s">
        <v>23</v>
      </c>
      <c r="AV248" s="11" t="s">
        <v>23</v>
      </c>
      <c r="AW248" s="11" t="s">
        <v>40</v>
      </c>
      <c r="AX248" s="11" t="s">
        <v>78</v>
      </c>
      <c r="AY248" s="217" t="s">
        <v>144</v>
      </c>
    </row>
    <row r="249" spans="2:65" s="12" customFormat="1" ht="13.5">
      <c r="B249" s="218"/>
      <c r="C249" s="219"/>
      <c r="D249" s="204" t="s">
        <v>155</v>
      </c>
      <c r="E249" s="220" t="s">
        <v>76</v>
      </c>
      <c r="F249" s="221" t="s">
        <v>158</v>
      </c>
      <c r="G249" s="219"/>
      <c r="H249" s="222">
        <v>304.13900000000001</v>
      </c>
      <c r="I249" s="223"/>
      <c r="J249" s="219"/>
      <c r="K249" s="219"/>
      <c r="L249" s="224"/>
      <c r="M249" s="225"/>
      <c r="N249" s="226"/>
      <c r="O249" s="226"/>
      <c r="P249" s="226"/>
      <c r="Q249" s="226"/>
      <c r="R249" s="226"/>
      <c r="S249" s="226"/>
      <c r="T249" s="227"/>
      <c r="AT249" s="228" t="s">
        <v>155</v>
      </c>
      <c r="AU249" s="228" t="s">
        <v>23</v>
      </c>
      <c r="AV249" s="12" t="s">
        <v>151</v>
      </c>
      <c r="AW249" s="12" t="s">
        <v>40</v>
      </c>
      <c r="AX249" s="12" t="s">
        <v>86</v>
      </c>
      <c r="AY249" s="228" t="s">
        <v>144</v>
      </c>
    </row>
    <row r="250" spans="2:65" s="1" customFormat="1" ht="38.25" customHeight="1">
      <c r="B250" s="41"/>
      <c r="C250" s="192" t="s">
        <v>363</v>
      </c>
      <c r="D250" s="192" t="s">
        <v>146</v>
      </c>
      <c r="E250" s="193" t="s">
        <v>364</v>
      </c>
      <c r="F250" s="194" t="s">
        <v>365</v>
      </c>
      <c r="G250" s="195" t="s">
        <v>194</v>
      </c>
      <c r="H250" s="196">
        <v>106.634</v>
      </c>
      <c r="I250" s="197"/>
      <c r="J250" s="198">
        <f>ROUND(I250*H250,2)</f>
        <v>0</v>
      </c>
      <c r="K250" s="194" t="s">
        <v>150</v>
      </c>
      <c r="L250" s="61"/>
      <c r="M250" s="199" t="s">
        <v>76</v>
      </c>
      <c r="N250" s="200" t="s">
        <v>48</v>
      </c>
      <c r="O250" s="42"/>
      <c r="P250" s="201">
        <f>O250*H250</f>
        <v>0</v>
      </c>
      <c r="Q250" s="201">
        <v>0</v>
      </c>
      <c r="R250" s="201">
        <f>Q250*H250</f>
        <v>0</v>
      </c>
      <c r="S250" s="201">
        <v>0</v>
      </c>
      <c r="T250" s="202">
        <f>S250*H250</f>
        <v>0</v>
      </c>
      <c r="AR250" s="24" t="s">
        <v>151</v>
      </c>
      <c r="AT250" s="24" t="s">
        <v>146</v>
      </c>
      <c r="AU250" s="24" t="s">
        <v>23</v>
      </c>
      <c r="AY250" s="24" t="s">
        <v>144</v>
      </c>
      <c r="BE250" s="203">
        <f>IF(N250="základní",J250,0)</f>
        <v>0</v>
      </c>
      <c r="BF250" s="203">
        <f>IF(N250="snížená",J250,0)</f>
        <v>0</v>
      </c>
      <c r="BG250" s="203">
        <f>IF(N250="zákl. přenesená",J250,0)</f>
        <v>0</v>
      </c>
      <c r="BH250" s="203">
        <f>IF(N250="sníž. přenesená",J250,0)</f>
        <v>0</v>
      </c>
      <c r="BI250" s="203">
        <f>IF(N250="nulová",J250,0)</f>
        <v>0</v>
      </c>
      <c r="BJ250" s="24" t="s">
        <v>86</v>
      </c>
      <c r="BK250" s="203">
        <f>ROUND(I250*H250,2)</f>
        <v>0</v>
      </c>
      <c r="BL250" s="24" t="s">
        <v>151</v>
      </c>
      <c r="BM250" s="24" t="s">
        <v>366</v>
      </c>
    </row>
    <row r="251" spans="2:65" s="1" customFormat="1" ht="108">
      <c r="B251" s="41"/>
      <c r="C251" s="63"/>
      <c r="D251" s="204" t="s">
        <v>153</v>
      </c>
      <c r="E251" s="63"/>
      <c r="F251" s="205" t="s">
        <v>367</v>
      </c>
      <c r="G251" s="63"/>
      <c r="H251" s="63"/>
      <c r="I251" s="163"/>
      <c r="J251" s="63"/>
      <c r="K251" s="63"/>
      <c r="L251" s="61"/>
      <c r="M251" s="206"/>
      <c r="N251" s="42"/>
      <c r="O251" s="42"/>
      <c r="P251" s="42"/>
      <c r="Q251" s="42"/>
      <c r="R251" s="42"/>
      <c r="S251" s="42"/>
      <c r="T251" s="78"/>
      <c r="AT251" s="24" t="s">
        <v>153</v>
      </c>
      <c r="AU251" s="24" t="s">
        <v>23</v>
      </c>
    </row>
    <row r="252" spans="2:65" s="14" customFormat="1" ht="13.5">
      <c r="B252" s="240"/>
      <c r="C252" s="241"/>
      <c r="D252" s="204" t="s">
        <v>155</v>
      </c>
      <c r="E252" s="242" t="s">
        <v>76</v>
      </c>
      <c r="F252" s="243" t="s">
        <v>239</v>
      </c>
      <c r="G252" s="241"/>
      <c r="H252" s="242" t="s">
        <v>76</v>
      </c>
      <c r="I252" s="244"/>
      <c r="J252" s="241"/>
      <c r="K252" s="241"/>
      <c r="L252" s="245"/>
      <c r="M252" s="246"/>
      <c r="N252" s="247"/>
      <c r="O252" s="247"/>
      <c r="P252" s="247"/>
      <c r="Q252" s="247"/>
      <c r="R252" s="247"/>
      <c r="S252" s="247"/>
      <c r="T252" s="248"/>
      <c r="AT252" s="249" t="s">
        <v>155</v>
      </c>
      <c r="AU252" s="249" t="s">
        <v>23</v>
      </c>
      <c r="AV252" s="14" t="s">
        <v>86</v>
      </c>
      <c r="AW252" s="14" t="s">
        <v>40</v>
      </c>
      <c r="AX252" s="14" t="s">
        <v>78</v>
      </c>
      <c r="AY252" s="249" t="s">
        <v>144</v>
      </c>
    </row>
    <row r="253" spans="2:65" s="11" customFormat="1" ht="13.5">
      <c r="B253" s="207"/>
      <c r="C253" s="208"/>
      <c r="D253" s="204" t="s">
        <v>155</v>
      </c>
      <c r="E253" s="209" t="s">
        <v>76</v>
      </c>
      <c r="F253" s="210" t="s">
        <v>368</v>
      </c>
      <c r="G253" s="208"/>
      <c r="H253" s="211">
        <v>102.56399999999999</v>
      </c>
      <c r="I253" s="212"/>
      <c r="J253" s="208"/>
      <c r="K253" s="208"/>
      <c r="L253" s="213"/>
      <c r="M253" s="214"/>
      <c r="N253" s="215"/>
      <c r="O253" s="215"/>
      <c r="P253" s="215"/>
      <c r="Q253" s="215"/>
      <c r="R253" s="215"/>
      <c r="S253" s="215"/>
      <c r="T253" s="216"/>
      <c r="AT253" s="217" t="s">
        <v>155</v>
      </c>
      <c r="AU253" s="217" t="s">
        <v>23</v>
      </c>
      <c r="AV253" s="11" t="s">
        <v>23</v>
      </c>
      <c r="AW253" s="11" t="s">
        <v>40</v>
      </c>
      <c r="AX253" s="11" t="s">
        <v>78</v>
      </c>
      <c r="AY253" s="217" t="s">
        <v>144</v>
      </c>
    </row>
    <row r="254" spans="2:65" s="11" customFormat="1" ht="13.5">
      <c r="B254" s="207"/>
      <c r="C254" s="208"/>
      <c r="D254" s="204" t="s">
        <v>155</v>
      </c>
      <c r="E254" s="209" t="s">
        <v>76</v>
      </c>
      <c r="F254" s="210" t="s">
        <v>369</v>
      </c>
      <c r="G254" s="208"/>
      <c r="H254" s="211">
        <v>4.25</v>
      </c>
      <c r="I254" s="212"/>
      <c r="J254" s="208"/>
      <c r="K254" s="208"/>
      <c r="L254" s="213"/>
      <c r="M254" s="214"/>
      <c r="N254" s="215"/>
      <c r="O254" s="215"/>
      <c r="P254" s="215"/>
      <c r="Q254" s="215"/>
      <c r="R254" s="215"/>
      <c r="S254" s="215"/>
      <c r="T254" s="216"/>
      <c r="AT254" s="217" t="s">
        <v>155</v>
      </c>
      <c r="AU254" s="217" t="s">
        <v>23</v>
      </c>
      <c r="AV254" s="11" t="s">
        <v>23</v>
      </c>
      <c r="AW254" s="11" t="s">
        <v>40</v>
      </c>
      <c r="AX254" s="11" t="s">
        <v>78</v>
      </c>
      <c r="AY254" s="217" t="s">
        <v>144</v>
      </c>
    </row>
    <row r="255" spans="2:65" s="11" customFormat="1" ht="13.5">
      <c r="B255" s="207"/>
      <c r="C255" s="208"/>
      <c r="D255" s="204" t="s">
        <v>155</v>
      </c>
      <c r="E255" s="209" t="s">
        <v>76</v>
      </c>
      <c r="F255" s="210" t="s">
        <v>370</v>
      </c>
      <c r="G255" s="208"/>
      <c r="H255" s="211">
        <v>3.984</v>
      </c>
      <c r="I255" s="212"/>
      <c r="J255" s="208"/>
      <c r="K255" s="208"/>
      <c r="L255" s="213"/>
      <c r="M255" s="214"/>
      <c r="N255" s="215"/>
      <c r="O255" s="215"/>
      <c r="P255" s="215"/>
      <c r="Q255" s="215"/>
      <c r="R255" s="215"/>
      <c r="S255" s="215"/>
      <c r="T255" s="216"/>
      <c r="AT255" s="217" t="s">
        <v>155</v>
      </c>
      <c r="AU255" s="217" t="s">
        <v>23</v>
      </c>
      <c r="AV255" s="11" t="s">
        <v>23</v>
      </c>
      <c r="AW255" s="11" t="s">
        <v>40</v>
      </c>
      <c r="AX255" s="11" t="s">
        <v>78</v>
      </c>
      <c r="AY255" s="217" t="s">
        <v>144</v>
      </c>
    </row>
    <row r="256" spans="2:65" s="11" customFormat="1" ht="13.5">
      <c r="B256" s="207"/>
      <c r="C256" s="208"/>
      <c r="D256" s="204" t="s">
        <v>155</v>
      </c>
      <c r="E256" s="209" t="s">
        <v>76</v>
      </c>
      <c r="F256" s="210" t="s">
        <v>371</v>
      </c>
      <c r="G256" s="208"/>
      <c r="H256" s="211">
        <v>-4.1639999999999997</v>
      </c>
      <c r="I256" s="212"/>
      <c r="J256" s="208"/>
      <c r="K256" s="208"/>
      <c r="L256" s="213"/>
      <c r="M256" s="214"/>
      <c r="N256" s="215"/>
      <c r="O256" s="215"/>
      <c r="P256" s="215"/>
      <c r="Q256" s="215"/>
      <c r="R256" s="215"/>
      <c r="S256" s="215"/>
      <c r="T256" s="216"/>
      <c r="AT256" s="217" t="s">
        <v>155</v>
      </c>
      <c r="AU256" s="217" t="s">
        <v>23</v>
      </c>
      <c r="AV256" s="11" t="s">
        <v>23</v>
      </c>
      <c r="AW256" s="11" t="s">
        <v>40</v>
      </c>
      <c r="AX256" s="11" t="s">
        <v>78</v>
      </c>
      <c r="AY256" s="217" t="s">
        <v>144</v>
      </c>
    </row>
    <row r="257" spans="2:65" s="12" customFormat="1" ht="13.5">
      <c r="B257" s="218"/>
      <c r="C257" s="219"/>
      <c r="D257" s="204" t="s">
        <v>155</v>
      </c>
      <c r="E257" s="220" t="s">
        <v>76</v>
      </c>
      <c r="F257" s="221" t="s">
        <v>158</v>
      </c>
      <c r="G257" s="219"/>
      <c r="H257" s="222">
        <v>106.634</v>
      </c>
      <c r="I257" s="223"/>
      <c r="J257" s="219"/>
      <c r="K257" s="219"/>
      <c r="L257" s="224"/>
      <c r="M257" s="225"/>
      <c r="N257" s="226"/>
      <c r="O257" s="226"/>
      <c r="P257" s="226"/>
      <c r="Q257" s="226"/>
      <c r="R257" s="226"/>
      <c r="S257" s="226"/>
      <c r="T257" s="227"/>
      <c r="AT257" s="228" t="s">
        <v>155</v>
      </c>
      <c r="AU257" s="228" t="s">
        <v>23</v>
      </c>
      <c r="AV257" s="12" t="s">
        <v>151</v>
      </c>
      <c r="AW257" s="12" t="s">
        <v>40</v>
      </c>
      <c r="AX257" s="12" t="s">
        <v>86</v>
      </c>
      <c r="AY257" s="228" t="s">
        <v>144</v>
      </c>
    </row>
    <row r="258" spans="2:65" s="1" customFormat="1" ht="16.5" customHeight="1">
      <c r="B258" s="41"/>
      <c r="C258" s="250" t="s">
        <v>372</v>
      </c>
      <c r="D258" s="250" t="s">
        <v>358</v>
      </c>
      <c r="E258" s="251" t="s">
        <v>373</v>
      </c>
      <c r="F258" s="252" t="s">
        <v>374</v>
      </c>
      <c r="G258" s="253" t="s">
        <v>346</v>
      </c>
      <c r="H258" s="254">
        <v>191.941</v>
      </c>
      <c r="I258" s="255"/>
      <c r="J258" s="256">
        <f>ROUND(I258*H258,2)</f>
        <v>0</v>
      </c>
      <c r="K258" s="252" t="s">
        <v>150</v>
      </c>
      <c r="L258" s="257"/>
      <c r="M258" s="258" t="s">
        <v>76</v>
      </c>
      <c r="N258" s="259" t="s">
        <v>48</v>
      </c>
      <c r="O258" s="42"/>
      <c r="P258" s="201">
        <f>O258*H258</f>
        <v>0</v>
      </c>
      <c r="Q258" s="201">
        <v>0</v>
      </c>
      <c r="R258" s="201">
        <f>Q258*H258</f>
        <v>0</v>
      </c>
      <c r="S258" s="201">
        <v>0</v>
      </c>
      <c r="T258" s="202">
        <f>S258*H258</f>
        <v>0</v>
      </c>
      <c r="AR258" s="24" t="s">
        <v>187</v>
      </c>
      <c r="AT258" s="24" t="s">
        <v>358</v>
      </c>
      <c r="AU258" s="24" t="s">
        <v>23</v>
      </c>
      <c r="AY258" s="24" t="s">
        <v>144</v>
      </c>
      <c r="BE258" s="203">
        <f>IF(N258="základní",J258,0)</f>
        <v>0</v>
      </c>
      <c r="BF258" s="203">
        <f>IF(N258="snížená",J258,0)</f>
        <v>0</v>
      </c>
      <c r="BG258" s="203">
        <f>IF(N258="zákl. přenesená",J258,0)</f>
        <v>0</v>
      </c>
      <c r="BH258" s="203">
        <f>IF(N258="sníž. přenesená",J258,0)</f>
        <v>0</v>
      </c>
      <c r="BI258" s="203">
        <f>IF(N258="nulová",J258,0)</f>
        <v>0</v>
      </c>
      <c r="BJ258" s="24" t="s">
        <v>86</v>
      </c>
      <c r="BK258" s="203">
        <f>ROUND(I258*H258,2)</f>
        <v>0</v>
      </c>
      <c r="BL258" s="24" t="s">
        <v>151</v>
      </c>
      <c r="BM258" s="24" t="s">
        <v>375</v>
      </c>
    </row>
    <row r="259" spans="2:65" s="11" customFormat="1" ht="13.5">
      <c r="B259" s="207"/>
      <c r="C259" s="208"/>
      <c r="D259" s="204" t="s">
        <v>155</v>
      </c>
      <c r="E259" s="209" t="s">
        <v>76</v>
      </c>
      <c r="F259" s="210" t="s">
        <v>376</v>
      </c>
      <c r="G259" s="208"/>
      <c r="H259" s="211">
        <v>191.941</v>
      </c>
      <c r="I259" s="212"/>
      <c r="J259" s="208"/>
      <c r="K259" s="208"/>
      <c r="L259" s="213"/>
      <c r="M259" s="214"/>
      <c r="N259" s="215"/>
      <c r="O259" s="215"/>
      <c r="P259" s="215"/>
      <c r="Q259" s="215"/>
      <c r="R259" s="215"/>
      <c r="S259" s="215"/>
      <c r="T259" s="216"/>
      <c r="AT259" s="217" t="s">
        <v>155</v>
      </c>
      <c r="AU259" s="217" t="s">
        <v>23</v>
      </c>
      <c r="AV259" s="11" t="s">
        <v>23</v>
      </c>
      <c r="AW259" s="11" t="s">
        <v>40</v>
      </c>
      <c r="AX259" s="11" t="s">
        <v>78</v>
      </c>
      <c r="AY259" s="217" t="s">
        <v>144</v>
      </c>
    </row>
    <row r="260" spans="2:65" s="12" customFormat="1" ht="13.5">
      <c r="B260" s="218"/>
      <c r="C260" s="219"/>
      <c r="D260" s="204" t="s">
        <v>155</v>
      </c>
      <c r="E260" s="220" t="s">
        <v>76</v>
      </c>
      <c r="F260" s="221" t="s">
        <v>158</v>
      </c>
      <c r="G260" s="219"/>
      <c r="H260" s="222">
        <v>191.941</v>
      </c>
      <c r="I260" s="223"/>
      <c r="J260" s="219"/>
      <c r="K260" s="219"/>
      <c r="L260" s="224"/>
      <c r="M260" s="225"/>
      <c r="N260" s="226"/>
      <c r="O260" s="226"/>
      <c r="P260" s="226"/>
      <c r="Q260" s="226"/>
      <c r="R260" s="226"/>
      <c r="S260" s="226"/>
      <c r="T260" s="227"/>
      <c r="AT260" s="228" t="s">
        <v>155</v>
      </c>
      <c r="AU260" s="228" t="s">
        <v>23</v>
      </c>
      <c r="AV260" s="12" t="s">
        <v>151</v>
      </c>
      <c r="AW260" s="12" t="s">
        <v>40</v>
      </c>
      <c r="AX260" s="12" t="s">
        <v>86</v>
      </c>
      <c r="AY260" s="228" t="s">
        <v>144</v>
      </c>
    </row>
    <row r="261" spans="2:65" s="1" customFormat="1" ht="25.5" customHeight="1">
      <c r="B261" s="41"/>
      <c r="C261" s="192" t="s">
        <v>377</v>
      </c>
      <c r="D261" s="192" t="s">
        <v>146</v>
      </c>
      <c r="E261" s="193" t="s">
        <v>378</v>
      </c>
      <c r="F261" s="194" t="s">
        <v>379</v>
      </c>
      <c r="G261" s="195" t="s">
        <v>175</v>
      </c>
      <c r="H261" s="196">
        <v>113.34</v>
      </c>
      <c r="I261" s="197"/>
      <c r="J261" s="198">
        <f>ROUND(I261*H261,2)</f>
        <v>0</v>
      </c>
      <c r="K261" s="194" t="s">
        <v>150</v>
      </c>
      <c r="L261" s="61"/>
      <c r="M261" s="199" t="s">
        <v>76</v>
      </c>
      <c r="N261" s="200" t="s">
        <v>48</v>
      </c>
      <c r="O261" s="42"/>
      <c r="P261" s="201">
        <f>O261*H261</f>
        <v>0</v>
      </c>
      <c r="Q261" s="201">
        <v>0</v>
      </c>
      <c r="R261" s="201">
        <f>Q261*H261</f>
        <v>0</v>
      </c>
      <c r="S261" s="201">
        <v>0</v>
      </c>
      <c r="T261" s="202">
        <f>S261*H261</f>
        <v>0</v>
      </c>
      <c r="AR261" s="24" t="s">
        <v>151</v>
      </c>
      <c r="AT261" s="24" t="s">
        <v>146</v>
      </c>
      <c r="AU261" s="24" t="s">
        <v>23</v>
      </c>
      <c r="AY261" s="24" t="s">
        <v>144</v>
      </c>
      <c r="BE261" s="203">
        <f>IF(N261="základní",J261,0)</f>
        <v>0</v>
      </c>
      <c r="BF261" s="203">
        <f>IF(N261="snížená",J261,0)</f>
        <v>0</v>
      </c>
      <c r="BG261" s="203">
        <f>IF(N261="zákl. přenesená",J261,0)</f>
        <v>0</v>
      </c>
      <c r="BH261" s="203">
        <f>IF(N261="sníž. přenesená",J261,0)</f>
        <v>0</v>
      </c>
      <c r="BI261" s="203">
        <f>IF(N261="nulová",J261,0)</f>
        <v>0</v>
      </c>
      <c r="BJ261" s="24" t="s">
        <v>86</v>
      </c>
      <c r="BK261" s="203">
        <f>ROUND(I261*H261,2)</f>
        <v>0</v>
      </c>
      <c r="BL261" s="24" t="s">
        <v>151</v>
      </c>
      <c r="BM261" s="24" t="s">
        <v>380</v>
      </c>
    </row>
    <row r="262" spans="2:65" s="1" customFormat="1" ht="121.5">
      <c r="B262" s="41"/>
      <c r="C262" s="63"/>
      <c r="D262" s="204" t="s">
        <v>153</v>
      </c>
      <c r="E262" s="63"/>
      <c r="F262" s="205" t="s">
        <v>381</v>
      </c>
      <c r="G262" s="63"/>
      <c r="H262" s="63"/>
      <c r="I262" s="163"/>
      <c r="J262" s="63"/>
      <c r="K262" s="63"/>
      <c r="L262" s="61"/>
      <c r="M262" s="206"/>
      <c r="N262" s="42"/>
      <c r="O262" s="42"/>
      <c r="P262" s="42"/>
      <c r="Q262" s="42"/>
      <c r="R262" s="42"/>
      <c r="S262" s="42"/>
      <c r="T262" s="78"/>
      <c r="AT262" s="24" t="s">
        <v>153</v>
      </c>
      <c r="AU262" s="24" t="s">
        <v>23</v>
      </c>
    </row>
    <row r="263" spans="2:65" s="11" customFormat="1" ht="13.5">
      <c r="B263" s="207"/>
      <c r="C263" s="208"/>
      <c r="D263" s="204" t="s">
        <v>155</v>
      </c>
      <c r="E263" s="209" t="s">
        <v>76</v>
      </c>
      <c r="F263" s="210" t="s">
        <v>382</v>
      </c>
      <c r="G263" s="208"/>
      <c r="H263" s="211">
        <v>113.34</v>
      </c>
      <c r="I263" s="212"/>
      <c r="J263" s="208"/>
      <c r="K263" s="208"/>
      <c r="L263" s="213"/>
      <c r="M263" s="214"/>
      <c r="N263" s="215"/>
      <c r="O263" s="215"/>
      <c r="P263" s="215"/>
      <c r="Q263" s="215"/>
      <c r="R263" s="215"/>
      <c r="S263" s="215"/>
      <c r="T263" s="216"/>
      <c r="AT263" s="217" t="s">
        <v>155</v>
      </c>
      <c r="AU263" s="217" t="s">
        <v>23</v>
      </c>
      <c r="AV263" s="11" t="s">
        <v>23</v>
      </c>
      <c r="AW263" s="11" t="s">
        <v>40</v>
      </c>
      <c r="AX263" s="11" t="s">
        <v>78</v>
      </c>
      <c r="AY263" s="217" t="s">
        <v>144</v>
      </c>
    </row>
    <row r="264" spans="2:65" s="12" customFormat="1" ht="13.5">
      <c r="B264" s="218"/>
      <c r="C264" s="219"/>
      <c r="D264" s="204" t="s">
        <v>155</v>
      </c>
      <c r="E264" s="220" t="s">
        <v>76</v>
      </c>
      <c r="F264" s="221" t="s">
        <v>158</v>
      </c>
      <c r="G264" s="219"/>
      <c r="H264" s="222">
        <v>113.34</v>
      </c>
      <c r="I264" s="223"/>
      <c r="J264" s="219"/>
      <c r="K264" s="219"/>
      <c r="L264" s="224"/>
      <c r="M264" s="225"/>
      <c r="N264" s="226"/>
      <c r="O264" s="226"/>
      <c r="P264" s="226"/>
      <c r="Q264" s="226"/>
      <c r="R264" s="226"/>
      <c r="S264" s="226"/>
      <c r="T264" s="227"/>
      <c r="AT264" s="228" t="s">
        <v>155</v>
      </c>
      <c r="AU264" s="228" t="s">
        <v>23</v>
      </c>
      <c r="AV264" s="12" t="s">
        <v>151</v>
      </c>
      <c r="AW264" s="12" t="s">
        <v>40</v>
      </c>
      <c r="AX264" s="12" t="s">
        <v>86</v>
      </c>
      <c r="AY264" s="228" t="s">
        <v>144</v>
      </c>
    </row>
    <row r="265" spans="2:65" s="1" customFormat="1" ht="25.5" customHeight="1">
      <c r="B265" s="41"/>
      <c r="C265" s="192" t="s">
        <v>383</v>
      </c>
      <c r="D265" s="192" t="s">
        <v>146</v>
      </c>
      <c r="E265" s="193" t="s">
        <v>384</v>
      </c>
      <c r="F265" s="194" t="s">
        <v>385</v>
      </c>
      <c r="G265" s="195" t="s">
        <v>175</v>
      </c>
      <c r="H265" s="196">
        <v>113.34</v>
      </c>
      <c r="I265" s="197"/>
      <c r="J265" s="198">
        <f>ROUND(I265*H265,2)</f>
        <v>0</v>
      </c>
      <c r="K265" s="194" t="s">
        <v>150</v>
      </c>
      <c r="L265" s="61"/>
      <c r="M265" s="199" t="s">
        <v>76</v>
      </c>
      <c r="N265" s="200" t="s">
        <v>48</v>
      </c>
      <c r="O265" s="42"/>
      <c r="P265" s="201">
        <f>O265*H265</f>
        <v>0</v>
      </c>
      <c r="Q265" s="201">
        <v>0</v>
      </c>
      <c r="R265" s="201">
        <f>Q265*H265</f>
        <v>0</v>
      </c>
      <c r="S265" s="201">
        <v>0</v>
      </c>
      <c r="T265" s="202">
        <f>S265*H265</f>
        <v>0</v>
      </c>
      <c r="AR265" s="24" t="s">
        <v>151</v>
      </c>
      <c r="AT265" s="24" t="s">
        <v>146</v>
      </c>
      <c r="AU265" s="24" t="s">
        <v>23</v>
      </c>
      <c r="AY265" s="24" t="s">
        <v>144</v>
      </c>
      <c r="BE265" s="203">
        <f>IF(N265="základní",J265,0)</f>
        <v>0</v>
      </c>
      <c r="BF265" s="203">
        <f>IF(N265="snížená",J265,0)</f>
        <v>0</v>
      </c>
      <c r="BG265" s="203">
        <f>IF(N265="zákl. přenesená",J265,0)</f>
        <v>0</v>
      </c>
      <c r="BH265" s="203">
        <f>IF(N265="sníž. přenesená",J265,0)</f>
        <v>0</v>
      </c>
      <c r="BI265" s="203">
        <f>IF(N265="nulová",J265,0)</f>
        <v>0</v>
      </c>
      <c r="BJ265" s="24" t="s">
        <v>86</v>
      </c>
      <c r="BK265" s="203">
        <f>ROUND(I265*H265,2)</f>
        <v>0</v>
      </c>
      <c r="BL265" s="24" t="s">
        <v>151</v>
      </c>
      <c r="BM265" s="24" t="s">
        <v>386</v>
      </c>
    </row>
    <row r="266" spans="2:65" s="1" customFormat="1" ht="121.5">
      <c r="B266" s="41"/>
      <c r="C266" s="63"/>
      <c r="D266" s="204" t="s">
        <v>153</v>
      </c>
      <c r="E266" s="63"/>
      <c r="F266" s="205" t="s">
        <v>387</v>
      </c>
      <c r="G266" s="63"/>
      <c r="H266" s="63"/>
      <c r="I266" s="163"/>
      <c r="J266" s="63"/>
      <c r="K266" s="63"/>
      <c r="L266" s="61"/>
      <c r="M266" s="206"/>
      <c r="N266" s="42"/>
      <c r="O266" s="42"/>
      <c r="P266" s="42"/>
      <c r="Q266" s="42"/>
      <c r="R266" s="42"/>
      <c r="S266" s="42"/>
      <c r="T266" s="78"/>
      <c r="AT266" s="24" t="s">
        <v>153</v>
      </c>
      <c r="AU266" s="24" t="s">
        <v>23</v>
      </c>
    </row>
    <row r="267" spans="2:65" s="1" customFormat="1" ht="16.5" customHeight="1">
      <c r="B267" s="41"/>
      <c r="C267" s="250" t="s">
        <v>388</v>
      </c>
      <c r="D267" s="250" t="s">
        <v>358</v>
      </c>
      <c r="E267" s="251" t="s">
        <v>389</v>
      </c>
      <c r="F267" s="252" t="s">
        <v>390</v>
      </c>
      <c r="G267" s="253" t="s">
        <v>391</v>
      </c>
      <c r="H267" s="254">
        <v>3.4</v>
      </c>
      <c r="I267" s="255"/>
      <c r="J267" s="256">
        <f>ROUND(I267*H267,2)</f>
        <v>0</v>
      </c>
      <c r="K267" s="252" t="s">
        <v>150</v>
      </c>
      <c r="L267" s="257"/>
      <c r="M267" s="258" t="s">
        <v>76</v>
      </c>
      <c r="N267" s="259" t="s">
        <v>48</v>
      </c>
      <c r="O267" s="42"/>
      <c r="P267" s="201">
        <f>O267*H267</f>
        <v>0</v>
      </c>
      <c r="Q267" s="201">
        <v>1E-3</v>
      </c>
      <c r="R267" s="201">
        <f>Q267*H267</f>
        <v>3.3999999999999998E-3</v>
      </c>
      <c r="S267" s="201">
        <v>0</v>
      </c>
      <c r="T267" s="202">
        <f>S267*H267</f>
        <v>0</v>
      </c>
      <c r="AR267" s="24" t="s">
        <v>187</v>
      </c>
      <c r="AT267" s="24" t="s">
        <v>358</v>
      </c>
      <c r="AU267" s="24" t="s">
        <v>23</v>
      </c>
      <c r="AY267" s="24" t="s">
        <v>144</v>
      </c>
      <c r="BE267" s="203">
        <f>IF(N267="základní",J267,0)</f>
        <v>0</v>
      </c>
      <c r="BF267" s="203">
        <f>IF(N267="snížená",J267,0)</f>
        <v>0</v>
      </c>
      <c r="BG267" s="203">
        <f>IF(N267="zákl. přenesená",J267,0)</f>
        <v>0</v>
      </c>
      <c r="BH267" s="203">
        <f>IF(N267="sníž. přenesená",J267,0)</f>
        <v>0</v>
      </c>
      <c r="BI267" s="203">
        <f>IF(N267="nulová",J267,0)</f>
        <v>0</v>
      </c>
      <c r="BJ267" s="24" t="s">
        <v>86</v>
      </c>
      <c r="BK267" s="203">
        <f>ROUND(I267*H267,2)</f>
        <v>0</v>
      </c>
      <c r="BL267" s="24" t="s">
        <v>151</v>
      </c>
      <c r="BM267" s="24" t="s">
        <v>392</v>
      </c>
    </row>
    <row r="268" spans="2:65" s="11" customFormat="1" ht="13.5">
      <c r="B268" s="207"/>
      <c r="C268" s="208"/>
      <c r="D268" s="204" t="s">
        <v>155</v>
      </c>
      <c r="E268" s="209" t="s">
        <v>76</v>
      </c>
      <c r="F268" s="210" t="s">
        <v>393</v>
      </c>
      <c r="G268" s="208"/>
      <c r="H268" s="211">
        <v>113.34</v>
      </c>
      <c r="I268" s="212"/>
      <c r="J268" s="208"/>
      <c r="K268" s="208"/>
      <c r="L268" s="213"/>
      <c r="M268" s="214"/>
      <c r="N268" s="215"/>
      <c r="O268" s="215"/>
      <c r="P268" s="215"/>
      <c r="Q268" s="215"/>
      <c r="R268" s="215"/>
      <c r="S268" s="215"/>
      <c r="T268" s="216"/>
      <c r="AT268" s="217" t="s">
        <v>155</v>
      </c>
      <c r="AU268" s="217" t="s">
        <v>23</v>
      </c>
      <c r="AV268" s="11" t="s">
        <v>23</v>
      </c>
      <c r="AW268" s="11" t="s">
        <v>40</v>
      </c>
      <c r="AX268" s="11" t="s">
        <v>78</v>
      </c>
      <c r="AY268" s="217" t="s">
        <v>144</v>
      </c>
    </row>
    <row r="269" spans="2:65" s="12" customFormat="1" ht="13.5">
      <c r="B269" s="218"/>
      <c r="C269" s="219"/>
      <c r="D269" s="204" t="s">
        <v>155</v>
      </c>
      <c r="E269" s="220" t="s">
        <v>76</v>
      </c>
      <c r="F269" s="221" t="s">
        <v>158</v>
      </c>
      <c r="G269" s="219"/>
      <c r="H269" s="222">
        <v>113.34</v>
      </c>
      <c r="I269" s="223"/>
      <c r="J269" s="219"/>
      <c r="K269" s="219"/>
      <c r="L269" s="224"/>
      <c r="M269" s="225"/>
      <c r="N269" s="226"/>
      <c r="O269" s="226"/>
      <c r="P269" s="226"/>
      <c r="Q269" s="226"/>
      <c r="R269" s="226"/>
      <c r="S269" s="226"/>
      <c r="T269" s="227"/>
      <c r="AT269" s="228" t="s">
        <v>155</v>
      </c>
      <c r="AU269" s="228" t="s">
        <v>23</v>
      </c>
      <c r="AV269" s="12" t="s">
        <v>151</v>
      </c>
      <c r="AW269" s="12" t="s">
        <v>40</v>
      </c>
      <c r="AX269" s="12" t="s">
        <v>86</v>
      </c>
      <c r="AY269" s="228" t="s">
        <v>144</v>
      </c>
    </row>
    <row r="270" spans="2:65" s="11" customFormat="1" ht="13.5">
      <c r="B270" s="207"/>
      <c r="C270" s="208"/>
      <c r="D270" s="204" t="s">
        <v>155</v>
      </c>
      <c r="E270" s="208"/>
      <c r="F270" s="210" t="s">
        <v>394</v>
      </c>
      <c r="G270" s="208"/>
      <c r="H270" s="211">
        <v>3.4</v>
      </c>
      <c r="I270" s="212"/>
      <c r="J270" s="208"/>
      <c r="K270" s="208"/>
      <c r="L270" s="213"/>
      <c r="M270" s="214"/>
      <c r="N270" s="215"/>
      <c r="O270" s="215"/>
      <c r="P270" s="215"/>
      <c r="Q270" s="215"/>
      <c r="R270" s="215"/>
      <c r="S270" s="215"/>
      <c r="T270" s="216"/>
      <c r="AT270" s="217" t="s">
        <v>155</v>
      </c>
      <c r="AU270" s="217" t="s">
        <v>23</v>
      </c>
      <c r="AV270" s="11" t="s">
        <v>23</v>
      </c>
      <c r="AW270" s="11" t="s">
        <v>6</v>
      </c>
      <c r="AX270" s="11" t="s">
        <v>86</v>
      </c>
      <c r="AY270" s="217" t="s">
        <v>144</v>
      </c>
    </row>
    <row r="271" spans="2:65" s="1" customFormat="1" ht="16.5" customHeight="1">
      <c r="B271" s="41"/>
      <c r="C271" s="192" t="s">
        <v>395</v>
      </c>
      <c r="D271" s="192" t="s">
        <v>146</v>
      </c>
      <c r="E271" s="193" t="s">
        <v>396</v>
      </c>
      <c r="F271" s="194" t="s">
        <v>397</v>
      </c>
      <c r="G271" s="195" t="s">
        <v>194</v>
      </c>
      <c r="H271" s="196">
        <v>2.2669999999999999</v>
      </c>
      <c r="I271" s="197"/>
      <c r="J271" s="198">
        <f>ROUND(I271*H271,2)</f>
        <v>0</v>
      </c>
      <c r="K271" s="194" t="s">
        <v>150</v>
      </c>
      <c r="L271" s="61"/>
      <c r="M271" s="199" t="s">
        <v>76</v>
      </c>
      <c r="N271" s="200" t="s">
        <v>48</v>
      </c>
      <c r="O271" s="42"/>
      <c r="P271" s="201">
        <f>O271*H271</f>
        <v>0</v>
      </c>
      <c r="Q271" s="201">
        <v>0</v>
      </c>
      <c r="R271" s="201">
        <f>Q271*H271</f>
        <v>0</v>
      </c>
      <c r="S271" s="201">
        <v>0</v>
      </c>
      <c r="T271" s="202">
        <f>S271*H271</f>
        <v>0</v>
      </c>
      <c r="AR271" s="24" t="s">
        <v>151</v>
      </c>
      <c r="AT271" s="24" t="s">
        <v>146</v>
      </c>
      <c r="AU271" s="24" t="s">
        <v>23</v>
      </c>
      <c r="AY271" s="24" t="s">
        <v>144</v>
      </c>
      <c r="BE271" s="203">
        <f>IF(N271="základní",J271,0)</f>
        <v>0</v>
      </c>
      <c r="BF271" s="203">
        <f>IF(N271="snížená",J271,0)</f>
        <v>0</v>
      </c>
      <c r="BG271" s="203">
        <f>IF(N271="zákl. přenesená",J271,0)</f>
        <v>0</v>
      </c>
      <c r="BH271" s="203">
        <f>IF(N271="sníž. přenesená",J271,0)</f>
        <v>0</v>
      </c>
      <c r="BI271" s="203">
        <f>IF(N271="nulová",J271,0)</f>
        <v>0</v>
      </c>
      <c r="BJ271" s="24" t="s">
        <v>86</v>
      </c>
      <c r="BK271" s="203">
        <f>ROUND(I271*H271,2)</f>
        <v>0</v>
      </c>
      <c r="BL271" s="24" t="s">
        <v>151</v>
      </c>
      <c r="BM271" s="24" t="s">
        <v>398</v>
      </c>
    </row>
    <row r="272" spans="2:65" s="11" customFormat="1" ht="13.5">
      <c r="B272" s="207"/>
      <c r="C272" s="208"/>
      <c r="D272" s="204" t="s">
        <v>155</v>
      </c>
      <c r="E272" s="209" t="s">
        <v>76</v>
      </c>
      <c r="F272" s="210" t="s">
        <v>399</v>
      </c>
      <c r="G272" s="208"/>
      <c r="H272" s="211">
        <v>2.2669999999999999</v>
      </c>
      <c r="I272" s="212"/>
      <c r="J272" s="208"/>
      <c r="K272" s="208"/>
      <c r="L272" s="213"/>
      <c r="M272" s="214"/>
      <c r="N272" s="215"/>
      <c r="O272" s="215"/>
      <c r="P272" s="215"/>
      <c r="Q272" s="215"/>
      <c r="R272" s="215"/>
      <c r="S272" s="215"/>
      <c r="T272" s="216"/>
      <c r="AT272" s="217" t="s">
        <v>155</v>
      </c>
      <c r="AU272" s="217" t="s">
        <v>23</v>
      </c>
      <c r="AV272" s="11" t="s">
        <v>23</v>
      </c>
      <c r="AW272" s="11" t="s">
        <v>40</v>
      </c>
      <c r="AX272" s="11" t="s">
        <v>78</v>
      </c>
      <c r="AY272" s="217" t="s">
        <v>144</v>
      </c>
    </row>
    <row r="273" spans="2:65" s="12" customFormat="1" ht="13.5">
      <c r="B273" s="218"/>
      <c r="C273" s="219"/>
      <c r="D273" s="204" t="s">
        <v>155</v>
      </c>
      <c r="E273" s="220" t="s">
        <v>76</v>
      </c>
      <c r="F273" s="221" t="s">
        <v>158</v>
      </c>
      <c r="G273" s="219"/>
      <c r="H273" s="222">
        <v>2.2669999999999999</v>
      </c>
      <c r="I273" s="223"/>
      <c r="J273" s="219"/>
      <c r="K273" s="219"/>
      <c r="L273" s="224"/>
      <c r="M273" s="225"/>
      <c r="N273" s="226"/>
      <c r="O273" s="226"/>
      <c r="P273" s="226"/>
      <c r="Q273" s="226"/>
      <c r="R273" s="226"/>
      <c r="S273" s="226"/>
      <c r="T273" s="227"/>
      <c r="AT273" s="228" t="s">
        <v>155</v>
      </c>
      <c r="AU273" s="228" t="s">
        <v>23</v>
      </c>
      <c r="AV273" s="12" t="s">
        <v>151</v>
      </c>
      <c r="AW273" s="12" t="s">
        <v>40</v>
      </c>
      <c r="AX273" s="12" t="s">
        <v>86</v>
      </c>
      <c r="AY273" s="228" t="s">
        <v>144</v>
      </c>
    </row>
    <row r="274" spans="2:65" s="10" customFormat="1" ht="29.85" customHeight="1">
      <c r="B274" s="176"/>
      <c r="C274" s="177"/>
      <c r="D274" s="178" t="s">
        <v>77</v>
      </c>
      <c r="E274" s="190" t="s">
        <v>23</v>
      </c>
      <c r="F274" s="190" t="s">
        <v>400</v>
      </c>
      <c r="G274" s="177"/>
      <c r="H274" s="177"/>
      <c r="I274" s="180"/>
      <c r="J274" s="191">
        <f>BK274</f>
        <v>0</v>
      </c>
      <c r="K274" s="177"/>
      <c r="L274" s="182"/>
      <c r="M274" s="183"/>
      <c r="N274" s="184"/>
      <c r="O274" s="184"/>
      <c r="P274" s="185">
        <f>SUM(P275:P281)</f>
        <v>0</v>
      </c>
      <c r="Q274" s="184"/>
      <c r="R274" s="185">
        <f>SUM(R275:R281)</f>
        <v>0</v>
      </c>
      <c r="S274" s="184"/>
      <c r="T274" s="186">
        <f>SUM(T275:T281)</f>
        <v>0</v>
      </c>
      <c r="AR274" s="187" t="s">
        <v>86</v>
      </c>
      <c r="AT274" s="188" t="s">
        <v>77</v>
      </c>
      <c r="AU274" s="188" t="s">
        <v>86</v>
      </c>
      <c r="AY274" s="187" t="s">
        <v>144</v>
      </c>
      <c r="BK274" s="189">
        <f>SUM(BK275:BK281)</f>
        <v>0</v>
      </c>
    </row>
    <row r="275" spans="2:65" s="1" customFormat="1" ht="38.25" customHeight="1">
      <c r="B275" s="41"/>
      <c r="C275" s="192" t="s">
        <v>401</v>
      </c>
      <c r="D275" s="192" t="s">
        <v>146</v>
      </c>
      <c r="E275" s="193" t="s">
        <v>402</v>
      </c>
      <c r="F275" s="194" t="s">
        <v>403</v>
      </c>
      <c r="G275" s="195" t="s">
        <v>175</v>
      </c>
      <c r="H275" s="196">
        <v>267.93</v>
      </c>
      <c r="I275" s="197"/>
      <c r="J275" s="198">
        <f>ROUND(I275*H275,2)</f>
        <v>0</v>
      </c>
      <c r="K275" s="194" t="s">
        <v>150</v>
      </c>
      <c r="L275" s="61"/>
      <c r="M275" s="199" t="s">
        <v>76</v>
      </c>
      <c r="N275" s="200" t="s">
        <v>48</v>
      </c>
      <c r="O275" s="42"/>
      <c r="P275" s="201">
        <f>O275*H275</f>
        <v>0</v>
      </c>
      <c r="Q275" s="201">
        <v>0</v>
      </c>
      <c r="R275" s="201">
        <f>Q275*H275</f>
        <v>0</v>
      </c>
      <c r="S275" s="201">
        <v>0</v>
      </c>
      <c r="T275" s="202">
        <f>S275*H275</f>
        <v>0</v>
      </c>
      <c r="AR275" s="24" t="s">
        <v>151</v>
      </c>
      <c r="AT275" s="24" t="s">
        <v>146</v>
      </c>
      <c r="AU275" s="24" t="s">
        <v>23</v>
      </c>
      <c r="AY275" s="24" t="s">
        <v>144</v>
      </c>
      <c r="BE275" s="203">
        <f>IF(N275="základní",J275,0)</f>
        <v>0</v>
      </c>
      <c r="BF275" s="203">
        <f>IF(N275="snížená",J275,0)</f>
        <v>0</v>
      </c>
      <c r="BG275" s="203">
        <f>IF(N275="zákl. přenesená",J275,0)</f>
        <v>0</v>
      </c>
      <c r="BH275" s="203">
        <f>IF(N275="sníž. přenesená",J275,0)</f>
        <v>0</v>
      </c>
      <c r="BI275" s="203">
        <f>IF(N275="nulová",J275,0)</f>
        <v>0</v>
      </c>
      <c r="BJ275" s="24" t="s">
        <v>86</v>
      </c>
      <c r="BK275" s="203">
        <f>ROUND(I275*H275,2)</f>
        <v>0</v>
      </c>
      <c r="BL275" s="24" t="s">
        <v>151</v>
      </c>
      <c r="BM275" s="24" t="s">
        <v>404</v>
      </c>
    </row>
    <row r="276" spans="2:65" s="1" customFormat="1" ht="67.5">
      <c r="B276" s="41"/>
      <c r="C276" s="63"/>
      <c r="D276" s="204" t="s">
        <v>153</v>
      </c>
      <c r="E276" s="63"/>
      <c r="F276" s="205" t="s">
        <v>405</v>
      </c>
      <c r="G276" s="63"/>
      <c r="H276" s="63"/>
      <c r="I276" s="163"/>
      <c r="J276" s="63"/>
      <c r="K276" s="63"/>
      <c r="L276" s="61"/>
      <c r="M276" s="206"/>
      <c r="N276" s="42"/>
      <c r="O276" s="42"/>
      <c r="P276" s="42"/>
      <c r="Q276" s="42"/>
      <c r="R276" s="42"/>
      <c r="S276" s="42"/>
      <c r="T276" s="78"/>
      <c r="AT276" s="24" t="s">
        <v>153</v>
      </c>
      <c r="AU276" s="24" t="s">
        <v>23</v>
      </c>
    </row>
    <row r="277" spans="2:65" s="11" customFormat="1" ht="13.5">
      <c r="B277" s="207"/>
      <c r="C277" s="208"/>
      <c r="D277" s="204" t="s">
        <v>155</v>
      </c>
      <c r="E277" s="209" t="s">
        <v>76</v>
      </c>
      <c r="F277" s="210" t="s">
        <v>406</v>
      </c>
      <c r="G277" s="208"/>
      <c r="H277" s="211">
        <v>15.21</v>
      </c>
      <c r="I277" s="212"/>
      <c r="J277" s="208"/>
      <c r="K277" s="208"/>
      <c r="L277" s="213"/>
      <c r="M277" s="214"/>
      <c r="N277" s="215"/>
      <c r="O277" s="215"/>
      <c r="P277" s="215"/>
      <c r="Q277" s="215"/>
      <c r="R277" s="215"/>
      <c r="S277" s="215"/>
      <c r="T277" s="216"/>
      <c r="AT277" s="217" t="s">
        <v>155</v>
      </c>
      <c r="AU277" s="217" t="s">
        <v>23</v>
      </c>
      <c r="AV277" s="11" t="s">
        <v>23</v>
      </c>
      <c r="AW277" s="11" t="s">
        <v>40</v>
      </c>
      <c r="AX277" s="11" t="s">
        <v>78</v>
      </c>
      <c r="AY277" s="217" t="s">
        <v>144</v>
      </c>
    </row>
    <row r="278" spans="2:65" s="11" customFormat="1" ht="13.5">
      <c r="B278" s="207"/>
      <c r="C278" s="208"/>
      <c r="D278" s="204" t="s">
        <v>155</v>
      </c>
      <c r="E278" s="209" t="s">
        <v>76</v>
      </c>
      <c r="F278" s="210" t="s">
        <v>407</v>
      </c>
      <c r="G278" s="208"/>
      <c r="H278" s="211">
        <v>227.92</v>
      </c>
      <c r="I278" s="212"/>
      <c r="J278" s="208"/>
      <c r="K278" s="208"/>
      <c r="L278" s="213"/>
      <c r="M278" s="214"/>
      <c r="N278" s="215"/>
      <c r="O278" s="215"/>
      <c r="P278" s="215"/>
      <c r="Q278" s="215"/>
      <c r="R278" s="215"/>
      <c r="S278" s="215"/>
      <c r="T278" s="216"/>
      <c r="AT278" s="217" t="s">
        <v>155</v>
      </c>
      <c r="AU278" s="217" t="s">
        <v>23</v>
      </c>
      <c r="AV278" s="11" t="s">
        <v>23</v>
      </c>
      <c r="AW278" s="11" t="s">
        <v>40</v>
      </c>
      <c r="AX278" s="11" t="s">
        <v>78</v>
      </c>
      <c r="AY278" s="217" t="s">
        <v>144</v>
      </c>
    </row>
    <row r="279" spans="2:65" s="11" customFormat="1" ht="13.5">
      <c r="B279" s="207"/>
      <c r="C279" s="208"/>
      <c r="D279" s="204" t="s">
        <v>155</v>
      </c>
      <c r="E279" s="209" t="s">
        <v>76</v>
      </c>
      <c r="F279" s="210" t="s">
        <v>408</v>
      </c>
      <c r="G279" s="208"/>
      <c r="H279" s="211">
        <v>12.8</v>
      </c>
      <c r="I279" s="212"/>
      <c r="J279" s="208"/>
      <c r="K279" s="208"/>
      <c r="L279" s="213"/>
      <c r="M279" s="214"/>
      <c r="N279" s="215"/>
      <c r="O279" s="215"/>
      <c r="P279" s="215"/>
      <c r="Q279" s="215"/>
      <c r="R279" s="215"/>
      <c r="S279" s="215"/>
      <c r="T279" s="216"/>
      <c r="AT279" s="217" t="s">
        <v>155</v>
      </c>
      <c r="AU279" s="217" t="s">
        <v>23</v>
      </c>
      <c r="AV279" s="11" t="s">
        <v>23</v>
      </c>
      <c r="AW279" s="11" t="s">
        <v>40</v>
      </c>
      <c r="AX279" s="11" t="s">
        <v>78</v>
      </c>
      <c r="AY279" s="217" t="s">
        <v>144</v>
      </c>
    </row>
    <row r="280" spans="2:65" s="11" customFormat="1" ht="13.5">
      <c r="B280" s="207"/>
      <c r="C280" s="208"/>
      <c r="D280" s="204" t="s">
        <v>155</v>
      </c>
      <c r="E280" s="209" t="s">
        <v>76</v>
      </c>
      <c r="F280" s="210" t="s">
        <v>409</v>
      </c>
      <c r="G280" s="208"/>
      <c r="H280" s="211">
        <v>12</v>
      </c>
      <c r="I280" s="212"/>
      <c r="J280" s="208"/>
      <c r="K280" s="208"/>
      <c r="L280" s="213"/>
      <c r="M280" s="214"/>
      <c r="N280" s="215"/>
      <c r="O280" s="215"/>
      <c r="P280" s="215"/>
      <c r="Q280" s="215"/>
      <c r="R280" s="215"/>
      <c r="S280" s="215"/>
      <c r="T280" s="216"/>
      <c r="AT280" s="217" t="s">
        <v>155</v>
      </c>
      <c r="AU280" s="217" t="s">
        <v>23</v>
      </c>
      <c r="AV280" s="11" t="s">
        <v>23</v>
      </c>
      <c r="AW280" s="11" t="s">
        <v>40</v>
      </c>
      <c r="AX280" s="11" t="s">
        <v>78</v>
      </c>
      <c r="AY280" s="217" t="s">
        <v>144</v>
      </c>
    </row>
    <row r="281" spans="2:65" s="12" customFormat="1" ht="13.5">
      <c r="B281" s="218"/>
      <c r="C281" s="219"/>
      <c r="D281" s="204" t="s">
        <v>155</v>
      </c>
      <c r="E281" s="220" t="s">
        <v>76</v>
      </c>
      <c r="F281" s="221" t="s">
        <v>158</v>
      </c>
      <c r="G281" s="219"/>
      <c r="H281" s="222">
        <v>267.93</v>
      </c>
      <c r="I281" s="223"/>
      <c r="J281" s="219"/>
      <c r="K281" s="219"/>
      <c r="L281" s="224"/>
      <c r="M281" s="225"/>
      <c r="N281" s="226"/>
      <c r="O281" s="226"/>
      <c r="P281" s="226"/>
      <c r="Q281" s="226"/>
      <c r="R281" s="226"/>
      <c r="S281" s="226"/>
      <c r="T281" s="227"/>
      <c r="AT281" s="228" t="s">
        <v>155</v>
      </c>
      <c r="AU281" s="228" t="s">
        <v>23</v>
      </c>
      <c r="AV281" s="12" t="s">
        <v>151</v>
      </c>
      <c r="AW281" s="12" t="s">
        <v>40</v>
      </c>
      <c r="AX281" s="12" t="s">
        <v>86</v>
      </c>
      <c r="AY281" s="228" t="s">
        <v>144</v>
      </c>
    </row>
    <row r="282" spans="2:65" s="10" customFormat="1" ht="29.85" customHeight="1">
      <c r="B282" s="176"/>
      <c r="C282" s="177"/>
      <c r="D282" s="178" t="s">
        <v>77</v>
      </c>
      <c r="E282" s="190" t="s">
        <v>151</v>
      </c>
      <c r="F282" s="190" t="s">
        <v>410</v>
      </c>
      <c r="G282" s="177"/>
      <c r="H282" s="177"/>
      <c r="I282" s="180"/>
      <c r="J282" s="191">
        <f>BK282</f>
        <v>0</v>
      </c>
      <c r="K282" s="177"/>
      <c r="L282" s="182"/>
      <c r="M282" s="183"/>
      <c r="N282" s="184"/>
      <c r="O282" s="184"/>
      <c r="P282" s="185">
        <f>SUM(P283:P313)</f>
        <v>0</v>
      </c>
      <c r="Q282" s="184"/>
      <c r="R282" s="185">
        <f>SUM(R283:R313)</f>
        <v>0.20297219</v>
      </c>
      <c r="S282" s="184"/>
      <c r="T282" s="186">
        <f>SUM(T283:T313)</f>
        <v>0</v>
      </c>
      <c r="AR282" s="187" t="s">
        <v>86</v>
      </c>
      <c r="AT282" s="188" t="s">
        <v>77</v>
      </c>
      <c r="AU282" s="188" t="s">
        <v>86</v>
      </c>
      <c r="AY282" s="187" t="s">
        <v>144</v>
      </c>
      <c r="BK282" s="189">
        <f>SUM(BK283:BK313)</f>
        <v>0</v>
      </c>
    </row>
    <row r="283" spans="2:65" s="1" customFormat="1" ht="25.5" customHeight="1">
      <c r="B283" s="41"/>
      <c r="C283" s="192" t="s">
        <v>411</v>
      </c>
      <c r="D283" s="192" t="s">
        <v>146</v>
      </c>
      <c r="E283" s="193" t="s">
        <v>412</v>
      </c>
      <c r="F283" s="194" t="s">
        <v>413</v>
      </c>
      <c r="G283" s="195" t="s">
        <v>194</v>
      </c>
      <c r="H283" s="196">
        <v>37.908000000000001</v>
      </c>
      <c r="I283" s="197"/>
      <c r="J283" s="198">
        <f>ROUND(I283*H283,2)</f>
        <v>0</v>
      </c>
      <c r="K283" s="194" t="s">
        <v>150</v>
      </c>
      <c r="L283" s="61"/>
      <c r="M283" s="199" t="s">
        <v>76</v>
      </c>
      <c r="N283" s="200" t="s">
        <v>48</v>
      </c>
      <c r="O283" s="42"/>
      <c r="P283" s="201">
        <f>O283*H283</f>
        <v>0</v>
      </c>
      <c r="Q283" s="201">
        <v>0</v>
      </c>
      <c r="R283" s="201">
        <f>Q283*H283</f>
        <v>0</v>
      </c>
      <c r="S283" s="201">
        <v>0</v>
      </c>
      <c r="T283" s="202">
        <f>S283*H283</f>
        <v>0</v>
      </c>
      <c r="AR283" s="24" t="s">
        <v>151</v>
      </c>
      <c r="AT283" s="24" t="s">
        <v>146</v>
      </c>
      <c r="AU283" s="24" t="s">
        <v>23</v>
      </c>
      <c r="AY283" s="24" t="s">
        <v>144</v>
      </c>
      <c r="BE283" s="203">
        <f>IF(N283="základní",J283,0)</f>
        <v>0</v>
      </c>
      <c r="BF283" s="203">
        <f>IF(N283="snížená",J283,0)</f>
        <v>0</v>
      </c>
      <c r="BG283" s="203">
        <f>IF(N283="zákl. přenesená",J283,0)</f>
        <v>0</v>
      </c>
      <c r="BH283" s="203">
        <f>IF(N283="sníž. přenesená",J283,0)</f>
        <v>0</v>
      </c>
      <c r="BI283" s="203">
        <f>IF(N283="nulová",J283,0)</f>
        <v>0</v>
      </c>
      <c r="BJ283" s="24" t="s">
        <v>86</v>
      </c>
      <c r="BK283" s="203">
        <f>ROUND(I283*H283,2)</f>
        <v>0</v>
      </c>
      <c r="BL283" s="24" t="s">
        <v>151</v>
      </c>
      <c r="BM283" s="24" t="s">
        <v>414</v>
      </c>
    </row>
    <row r="284" spans="2:65" s="1" customFormat="1" ht="54">
      <c r="B284" s="41"/>
      <c r="C284" s="63"/>
      <c r="D284" s="204" t="s">
        <v>153</v>
      </c>
      <c r="E284" s="63"/>
      <c r="F284" s="205" t="s">
        <v>415</v>
      </c>
      <c r="G284" s="63"/>
      <c r="H284" s="63"/>
      <c r="I284" s="163"/>
      <c r="J284" s="63"/>
      <c r="K284" s="63"/>
      <c r="L284" s="61"/>
      <c r="M284" s="206"/>
      <c r="N284" s="42"/>
      <c r="O284" s="42"/>
      <c r="P284" s="42"/>
      <c r="Q284" s="42"/>
      <c r="R284" s="42"/>
      <c r="S284" s="42"/>
      <c r="T284" s="78"/>
      <c r="AT284" s="24" t="s">
        <v>153</v>
      </c>
      <c r="AU284" s="24" t="s">
        <v>23</v>
      </c>
    </row>
    <row r="285" spans="2:65" s="11" customFormat="1" ht="13.5">
      <c r="B285" s="207"/>
      <c r="C285" s="208"/>
      <c r="D285" s="204" t="s">
        <v>155</v>
      </c>
      <c r="E285" s="209" t="s">
        <v>76</v>
      </c>
      <c r="F285" s="210" t="s">
        <v>416</v>
      </c>
      <c r="G285" s="208"/>
      <c r="H285" s="211">
        <v>34.188000000000002</v>
      </c>
      <c r="I285" s="212"/>
      <c r="J285" s="208"/>
      <c r="K285" s="208"/>
      <c r="L285" s="213"/>
      <c r="M285" s="214"/>
      <c r="N285" s="215"/>
      <c r="O285" s="215"/>
      <c r="P285" s="215"/>
      <c r="Q285" s="215"/>
      <c r="R285" s="215"/>
      <c r="S285" s="215"/>
      <c r="T285" s="216"/>
      <c r="AT285" s="217" t="s">
        <v>155</v>
      </c>
      <c r="AU285" s="217" t="s">
        <v>23</v>
      </c>
      <c r="AV285" s="11" t="s">
        <v>23</v>
      </c>
      <c r="AW285" s="11" t="s">
        <v>40</v>
      </c>
      <c r="AX285" s="11" t="s">
        <v>78</v>
      </c>
      <c r="AY285" s="217" t="s">
        <v>144</v>
      </c>
    </row>
    <row r="286" spans="2:65" s="11" customFormat="1" ht="13.5">
      <c r="B286" s="207"/>
      <c r="C286" s="208"/>
      <c r="D286" s="204" t="s">
        <v>155</v>
      </c>
      <c r="E286" s="209" t="s">
        <v>76</v>
      </c>
      <c r="F286" s="210" t="s">
        <v>417</v>
      </c>
      <c r="G286" s="208"/>
      <c r="H286" s="211">
        <v>1.92</v>
      </c>
      <c r="I286" s="212"/>
      <c r="J286" s="208"/>
      <c r="K286" s="208"/>
      <c r="L286" s="213"/>
      <c r="M286" s="214"/>
      <c r="N286" s="215"/>
      <c r="O286" s="215"/>
      <c r="P286" s="215"/>
      <c r="Q286" s="215"/>
      <c r="R286" s="215"/>
      <c r="S286" s="215"/>
      <c r="T286" s="216"/>
      <c r="AT286" s="217" t="s">
        <v>155</v>
      </c>
      <c r="AU286" s="217" t="s">
        <v>23</v>
      </c>
      <c r="AV286" s="11" t="s">
        <v>23</v>
      </c>
      <c r="AW286" s="11" t="s">
        <v>40</v>
      </c>
      <c r="AX286" s="11" t="s">
        <v>78</v>
      </c>
      <c r="AY286" s="217" t="s">
        <v>144</v>
      </c>
    </row>
    <row r="287" spans="2:65" s="11" customFormat="1" ht="13.5">
      <c r="B287" s="207"/>
      <c r="C287" s="208"/>
      <c r="D287" s="204" t="s">
        <v>155</v>
      </c>
      <c r="E287" s="209" t="s">
        <v>76</v>
      </c>
      <c r="F287" s="210" t="s">
        <v>418</v>
      </c>
      <c r="G287" s="208"/>
      <c r="H287" s="211">
        <v>1.8</v>
      </c>
      <c r="I287" s="212"/>
      <c r="J287" s="208"/>
      <c r="K287" s="208"/>
      <c r="L287" s="213"/>
      <c r="M287" s="214"/>
      <c r="N287" s="215"/>
      <c r="O287" s="215"/>
      <c r="P287" s="215"/>
      <c r="Q287" s="215"/>
      <c r="R287" s="215"/>
      <c r="S287" s="215"/>
      <c r="T287" s="216"/>
      <c r="AT287" s="217" t="s">
        <v>155</v>
      </c>
      <c r="AU287" s="217" t="s">
        <v>23</v>
      </c>
      <c r="AV287" s="11" t="s">
        <v>23</v>
      </c>
      <c r="AW287" s="11" t="s">
        <v>40</v>
      </c>
      <c r="AX287" s="11" t="s">
        <v>78</v>
      </c>
      <c r="AY287" s="217" t="s">
        <v>144</v>
      </c>
    </row>
    <row r="288" spans="2:65" s="12" customFormat="1" ht="13.5">
      <c r="B288" s="218"/>
      <c r="C288" s="219"/>
      <c r="D288" s="204" t="s">
        <v>155</v>
      </c>
      <c r="E288" s="220" t="s">
        <v>76</v>
      </c>
      <c r="F288" s="221" t="s">
        <v>158</v>
      </c>
      <c r="G288" s="219"/>
      <c r="H288" s="222">
        <v>37.908000000000001</v>
      </c>
      <c r="I288" s="223"/>
      <c r="J288" s="219"/>
      <c r="K288" s="219"/>
      <c r="L288" s="224"/>
      <c r="M288" s="225"/>
      <c r="N288" s="226"/>
      <c r="O288" s="226"/>
      <c r="P288" s="226"/>
      <c r="Q288" s="226"/>
      <c r="R288" s="226"/>
      <c r="S288" s="226"/>
      <c r="T288" s="227"/>
      <c r="AT288" s="228" t="s">
        <v>155</v>
      </c>
      <c r="AU288" s="228" t="s">
        <v>23</v>
      </c>
      <c r="AV288" s="12" t="s">
        <v>151</v>
      </c>
      <c r="AW288" s="12" t="s">
        <v>40</v>
      </c>
      <c r="AX288" s="12" t="s">
        <v>86</v>
      </c>
      <c r="AY288" s="228" t="s">
        <v>144</v>
      </c>
    </row>
    <row r="289" spans="2:65" s="1" customFormat="1" ht="25.5" customHeight="1">
      <c r="B289" s="41"/>
      <c r="C289" s="192" t="s">
        <v>419</v>
      </c>
      <c r="D289" s="192" t="s">
        <v>146</v>
      </c>
      <c r="E289" s="193" t="s">
        <v>420</v>
      </c>
      <c r="F289" s="194" t="s">
        <v>421</v>
      </c>
      <c r="G289" s="195" t="s">
        <v>194</v>
      </c>
      <c r="H289" s="196">
        <v>0.93799999999999994</v>
      </c>
      <c r="I289" s="197"/>
      <c r="J289" s="198">
        <f>ROUND(I289*H289,2)</f>
        <v>0</v>
      </c>
      <c r="K289" s="194" t="s">
        <v>150</v>
      </c>
      <c r="L289" s="61"/>
      <c r="M289" s="199" t="s">
        <v>76</v>
      </c>
      <c r="N289" s="200" t="s">
        <v>48</v>
      </c>
      <c r="O289" s="42"/>
      <c r="P289" s="201">
        <f>O289*H289</f>
        <v>0</v>
      </c>
      <c r="Q289" s="201">
        <v>0</v>
      </c>
      <c r="R289" s="201">
        <f>Q289*H289</f>
        <v>0</v>
      </c>
      <c r="S289" s="201">
        <v>0</v>
      </c>
      <c r="T289" s="202">
        <f>S289*H289</f>
        <v>0</v>
      </c>
      <c r="AR289" s="24" t="s">
        <v>151</v>
      </c>
      <c r="AT289" s="24" t="s">
        <v>146</v>
      </c>
      <c r="AU289" s="24" t="s">
        <v>23</v>
      </c>
      <c r="AY289" s="24" t="s">
        <v>144</v>
      </c>
      <c r="BE289" s="203">
        <f>IF(N289="základní",J289,0)</f>
        <v>0</v>
      </c>
      <c r="BF289" s="203">
        <f>IF(N289="snížená",J289,0)</f>
        <v>0</v>
      </c>
      <c r="BG289" s="203">
        <f>IF(N289="zákl. přenesená",J289,0)</f>
        <v>0</v>
      </c>
      <c r="BH289" s="203">
        <f>IF(N289="sníž. přenesená",J289,0)</f>
        <v>0</v>
      </c>
      <c r="BI289" s="203">
        <f>IF(N289="nulová",J289,0)</f>
        <v>0</v>
      </c>
      <c r="BJ289" s="24" t="s">
        <v>86</v>
      </c>
      <c r="BK289" s="203">
        <f>ROUND(I289*H289,2)</f>
        <v>0</v>
      </c>
      <c r="BL289" s="24" t="s">
        <v>151</v>
      </c>
      <c r="BM289" s="24" t="s">
        <v>422</v>
      </c>
    </row>
    <row r="290" spans="2:65" s="1" customFormat="1" ht="54">
      <c r="B290" s="41"/>
      <c r="C290" s="63"/>
      <c r="D290" s="204" t="s">
        <v>153</v>
      </c>
      <c r="E290" s="63"/>
      <c r="F290" s="205" t="s">
        <v>415</v>
      </c>
      <c r="G290" s="63"/>
      <c r="H290" s="63"/>
      <c r="I290" s="163"/>
      <c r="J290" s="63"/>
      <c r="K290" s="63"/>
      <c r="L290" s="61"/>
      <c r="M290" s="206"/>
      <c r="N290" s="42"/>
      <c r="O290" s="42"/>
      <c r="P290" s="42"/>
      <c r="Q290" s="42"/>
      <c r="R290" s="42"/>
      <c r="S290" s="42"/>
      <c r="T290" s="78"/>
      <c r="AT290" s="24" t="s">
        <v>153</v>
      </c>
      <c r="AU290" s="24" t="s">
        <v>23</v>
      </c>
    </row>
    <row r="291" spans="2:65" s="11" customFormat="1" ht="13.5">
      <c r="B291" s="207"/>
      <c r="C291" s="208"/>
      <c r="D291" s="204" t="s">
        <v>155</v>
      </c>
      <c r="E291" s="209" t="s">
        <v>76</v>
      </c>
      <c r="F291" s="210" t="s">
        <v>423</v>
      </c>
      <c r="G291" s="208"/>
      <c r="H291" s="211">
        <v>0.93799999999999994</v>
      </c>
      <c r="I291" s="212"/>
      <c r="J291" s="208"/>
      <c r="K291" s="208"/>
      <c r="L291" s="213"/>
      <c r="M291" s="214"/>
      <c r="N291" s="215"/>
      <c r="O291" s="215"/>
      <c r="P291" s="215"/>
      <c r="Q291" s="215"/>
      <c r="R291" s="215"/>
      <c r="S291" s="215"/>
      <c r="T291" s="216"/>
      <c r="AT291" s="217" t="s">
        <v>155</v>
      </c>
      <c r="AU291" s="217" t="s">
        <v>23</v>
      </c>
      <c r="AV291" s="11" t="s">
        <v>23</v>
      </c>
      <c r="AW291" s="11" t="s">
        <v>40</v>
      </c>
      <c r="AX291" s="11" t="s">
        <v>78</v>
      </c>
      <c r="AY291" s="217" t="s">
        <v>144</v>
      </c>
    </row>
    <row r="292" spans="2:65" s="12" customFormat="1" ht="13.5">
      <c r="B292" s="218"/>
      <c r="C292" s="219"/>
      <c r="D292" s="204" t="s">
        <v>155</v>
      </c>
      <c r="E292" s="220" t="s">
        <v>76</v>
      </c>
      <c r="F292" s="221" t="s">
        <v>158</v>
      </c>
      <c r="G292" s="219"/>
      <c r="H292" s="222">
        <v>0.93799999999999994</v>
      </c>
      <c r="I292" s="223"/>
      <c r="J292" s="219"/>
      <c r="K292" s="219"/>
      <c r="L292" s="224"/>
      <c r="M292" s="225"/>
      <c r="N292" s="226"/>
      <c r="O292" s="226"/>
      <c r="P292" s="226"/>
      <c r="Q292" s="226"/>
      <c r="R292" s="226"/>
      <c r="S292" s="226"/>
      <c r="T292" s="227"/>
      <c r="AT292" s="228" t="s">
        <v>155</v>
      </c>
      <c r="AU292" s="228" t="s">
        <v>23</v>
      </c>
      <c r="AV292" s="12" t="s">
        <v>151</v>
      </c>
      <c r="AW292" s="12" t="s">
        <v>40</v>
      </c>
      <c r="AX292" s="12" t="s">
        <v>86</v>
      </c>
      <c r="AY292" s="228" t="s">
        <v>144</v>
      </c>
    </row>
    <row r="293" spans="2:65" s="1" customFormat="1" ht="25.5" customHeight="1">
      <c r="B293" s="41"/>
      <c r="C293" s="192" t="s">
        <v>424</v>
      </c>
      <c r="D293" s="192" t="s">
        <v>146</v>
      </c>
      <c r="E293" s="193" t="s">
        <v>425</v>
      </c>
      <c r="F293" s="194" t="s">
        <v>426</v>
      </c>
      <c r="G293" s="195" t="s">
        <v>194</v>
      </c>
      <c r="H293" s="196">
        <v>1.0580000000000001</v>
      </c>
      <c r="I293" s="197"/>
      <c r="J293" s="198">
        <f>ROUND(I293*H293,2)</f>
        <v>0</v>
      </c>
      <c r="K293" s="194" t="s">
        <v>150</v>
      </c>
      <c r="L293" s="61"/>
      <c r="M293" s="199" t="s">
        <v>76</v>
      </c>
      <c r="N293" s="200" t="s">
        <v>48</v>
      </c>
      <c r="O293" s="42"/>
      <c r="P293" s="201">
        <f>O293*H293</f>
        <v>0</v>
      </c>
      <c r="Q293" s="201">
        <v>0</v>
      </c>
      <c r="R293" s="201">
        <f>Q293*H293</f>
        <v>0</v>
      </c>
      <c r="S293" s="201">
        <v>0</v>
      </c>
      <c r="T293" s="202">
        <f>S293*H293</f>
        <v>0</v>
      </c>
      <c r="AR293" s="24" t="s">
        <v>151</v>
      </c>
      <c r="AT293" s="24" t="s">
        <v>146</v>
      </c>
      <c r="AU293" s="24" t="s">
        <v>23</v>
      </c>
      <c r="AY293" s="24" t="s">
        <v>144</v>
      </c>
      <c r="BE293" s="203">
        <f>IF(N293="základní",J293,0)</f>
        <v>0</v>
      </c>
      <c r="BF293" s="203">
        <f>IF(N293="snížená",J293,0)</f>
        <v>0</v>
      </c>
      <c r="BG293" s="203">
        <f>IF(N293="zákl. přenesená",J293,0)</f>
        <v>0</v>
      </c>
      <c r="BH293" s="203">
        <f>IF(N293="sníž. přenesená",J293,0)</f>
        <v>0</v>
      </c>
      <c r="BI293" s="203">
        <f>IF(N293="nulová",J293,0)</f>
        <v>0</v>
      </c>
      <c r="BJ293" s="24" t="s">
        <v>86</v>
      </c>
      <c r="BK293" s="203">
        <f>ROUND(I293*H293,2)</f>
        <v>0</v>
      </c>
      <c r="BL293" s="24" t="s">
        <v>151</v>
      </c>
      <c r="BM293" s="24" t="s">
        <v>427</v>
      </c>
    </row>
    <row r="294" spans="2:65" s="1" customFormat="1" ht="40.5">
      <c r="B294" s="41"/>
      <c r="C294" s="63"/>
      <c r="D294" s="204" t="s">
        <v>153</v>
      </c>
      <c r="E294" s="63"/>
      <c r="F294" s="205" t="s">
        <v>428</v>
      </c>
      <c r="G294" s="63"/>
      <c r="H294" s="63"/>
      <c r="I294" s="163"/>
      <c r="J294" s="63"/>
      <c r="K294" s="63"/>
      <c r="L294" s="61"/>
      <c r="M294" s="206"/>
      <c r="N294" s="42"/>
      <c r="O294" s="42"/>
      <c r="P294" s="42"/>
      <c r="Q294" s="42"/>
      <c r="R294" s="42"/>
      <c r="S294" s="42"/>
      <c r="T294" s="78"/>
      <c r="AT294" s="24" t="s">
        <v>153</v>
      </c>
      <c r="AU294" s="24" t="s">
        <v>23</v>
      </c>
    </row>
    <row r="295" spans="2:65" s="11" customFormat="1" ht="13.5">
      <c r="B295" s="207"/>
      <c r="C295" s="208"/>
      <c r="D295" s="204" t="s">
        <v>155</v>
      </c>
      <c r="E295" s="209" t="s">
        <v>76</v>
      </c>
      <c r="F295" s="210" t="s">
        <v>429</v>
      </c>
      <c r="G295" s="208"/>
      <c r="H295" s="211">
        <v>1.0580000000000001</v>
      </c>
      <c r="I295" s="212"/>
      <c r="J295" s="208"/>
      <c r="K295" s="208"/>
      <c r="L295" s="213"/>
      <c r="M295" s="214"/>
      <c r="N295" s="215"/>
      <c r="O295" s="215"/>
      <c r="P295" s="215"/>
      <c r="Q295" s="215"/>
      <c r="R295" s="215"/>
      <c r="S295" s="215"/>
      <c r="T295" s="216"/>
      <c r="AT295" s="217" t="s">
        <v>155</v>
      </c>
      <c r="AU295" s="217" t="s">
        <v>23</v>
      </c>
      <c r="AV295" s="11" t="s">
        <v>23</v>
      </c>
      <c r="AW295" s="11" t="s">
        <v>40</v>
      </c>
      <c r="AX295" s="11" t="s">
        <v>78</v>
      </c>
      <c r="AY295" s="217" t="s">
        <v>144</v>
      </c>
    </row>
    <row r="296" spans="2:65" s="12" customFormat="1" ht="13.5">
      <c r="B296" s="218"/>
      <c r="C296" s="219"/>
      <c r="D296" s="204" t="s">
        <v>155</v>
      </c>
      <c r="E296" s="220" t="s">
        <v>76</v>
      </c>
      <c r="F296" s="221" t="s">
        <v>158</v>
      </c>
      <c r="G296" s="219"/>
      <c r="H296" s="222">
        <v>1.0580000000000001</v>
      </c>
      <c r="I296" s="223"/>
      <c r="J296" s="219"/>
      <c r="K296" s="219"/>
      <c r="L296" s="224"/>
      <c r="M296" s="225"/>
      <c r="N296" s="226"/>
      <c r="O296" s="226"/>
      <c r="P296" s="226"/>
      <c r="Q296" s="226"/>
      <c r="R296" s="226"/>
      <c r="S296" s="226"/>
      <c r="T296" s="227"/>
      <c r="AT296" s="228" t="s">
        <v>155</v>
      </c>
      <c r="AU296" s="228" t="s">
        <v>23</v>
      </c>
      <c r="AV296" s="12" t="s">
        <v>151</v>
      </c>
      <c r="AW296" s="12" t="s">
        <v>40</v>
      </c>
      <c r="AX296" s="12" t="s">
        <v>86</v>
      </c>
      <c r="AY296" s="228" t="s">
        <v>144</v>
      </c>
    </row>
    <row r="297" spans="2:65" s="1" customFormat="1" ht="25.5" customHeight="1">
      <c r="B297" s="41"/>
      <c r="C297" s="192" t="s">
        <v>430</v>
      </c>
      <c r="D297" s="192" t="s">
        <v>146</v>
      </c>
      <c r="E297" s="193" t="s">
        <v>431</v>
      </c>
      <c r="F297" s="194" t="s">
        <v>432</v>
      </c>
      <c r="G297" s="195" t="s">
        <v>194</v>
      </c>
      <c r="H297" s="196">
        <v>0.316</v>
      </c>
      <c r="I297" s="197"/>
      <c r="J297" s="198">
        <f>ROUND(I297*H297,2)</f>
        <v>0</v>
      </c>
      <c r="K297" s="194" t="s">
        <v>150</v>
      </c>
      <c r="L297" s="61"/>
      <c r="M297" s="199" t="s">
        <v>76</v>
      </c>
      <c r="N297" s="200" t="s">
        <v>48</v>
      </c>
      <c r="O297" s="42"/>
      <c r="P297" s="201">
        <f>O297*H297</f>
        <v>0</v>
      </c>
      <c r="Q297" s="201">
        <v>0</v>
      </c>
      <c r="R297" s="201">
        <f>Q297*H297</f>
        <v>0</v>
      </c>
      <c r="S297" s="201">
        <v>0</v>
      </c>
      <c r="T297" s="202">
        <f>S297*H297</f>
        <v>0</v>
      </c>
      <c r="AR297" s="24" t="s">
        <v>151</v>
      </c>
      <c r="AT297" s="24" t="s">
        <v>146</v>
      </c>
      <c r="AU297" s="24" t="s">
        <v>23</v>
      </c>
      <c r="AY297" s="24" t="s">
        <v>144</v>
      </c>
      <c r="BE297" s="203">
        <f>IF(N297="základní",J297,0)</f>
        <v>0</v>
      </c>
      <c r="BF297" s="203">
        <f>IF(N297="snížená",J297,0)</f>
        <v>0</v>
      </c>
      <c r="BG297" s="203">
        <f>IF(N297="zákl. přenesená",J297,0)</f>
        <v>0</v>
      </c>
      <c r="BH297" s="203">
        <f>IF(N297="sníž. přenesená",J297,0)</f>
        <v>0</v>
      </c>
      <c r="BI297" s="203">
        <f>IF(N297="nulová",J297,0)</f>
        <v>0</v>
      </c>
      <c r="BJ297" s="24" t="s">
        <v>86</v>
      </c>
      <c r="BK297" s="203">
        <f>ROUND(I297*H297,2)</f>
        <v>0</v>
      </c>
      <c r="BL297" s="24" t="s">
        <v>151</v>
      </c>
      <c r="BM297" s="24" t="s">
        <v>433</v>
      </c>
    </row>
    <row r="298" spans="2:65" s="1" customFormat="1" ht="40.5">
      <c r="B298" s="41"/>
      <c r="C298" s="63"/>
      <c r="D298" s="204" t="s">
        <v>153</v>
      </c>
      <c r="E298" s="63"/>
      <c r="F298" s="205" t="s">
        <v>428</v>
      </c>
      <c r="G298" s="63"/>
      <c r="H298" s="63"/>
      <c r="I298" s="163"/>
      <c r="J298" s="63"/>
      <c r="K298" s="63"/>
      <c r="L298" s="61"/>
      <c r="M298" s="206"/>
      <c r="N298" s="42"/>
      <c r="O298" s="42"/>
      <c r="P298" s="42"/>
      <c r="Q298" s="42"/>
      <c r="R298" s="42"/>
      <c r="S298" s="42"/>
      <c r="T298" s="78"/>
      <c r="AT298" s="24" t="s">
        <v>153</v>
      </c>
      <c r="AU298" s="24" t="s">
        <v>23</v>
      </c>
    </row>
    <row r="299" spans="2:65" s="14" customFormat="1" ht="13.5">
      <c r="B299" s="240"/>
      <c r="C299" s="241"/>
      <c r="D299" s="204" t="s">
        <v>155</v>
      </c>
      <c r="E299" s="242" t="s">
        <v>76</v>
      </c>
      <c r="F299" s="243" t="s">
        <v>434</v>
      </c>
      <c r="G299" s="241"/>
      <c r="H299" s="242" t="s">
        <v>76</v>
      </c>
      <c r="I299" s="244"/>
      <c r="J299" s="241"/>
      <c r="K299" s="241"/>
      <c r="L299" s="245"/>
      <c r="M299" s="246"/>
      <c r="N299" s="247"/>
      <c r="O299" s="247"/>
      <c r="P299" s="247"/>
      <c r="Q299" s="247"/>
      <c r="R299" s="247"/>
      <c r="S299" s="247"/>
      <c r="T299" s="248"/>
      <c r="AT299" s="249" t="s">
        <v>155</v>
      </c>
      <c r="AU299" s="249" t="s">
        <v>23</v>
      </c>
      <c r="AV299" s="14" t="s">
        <v>86</v>
      </c>
      <c r="AW299" s="14" t="s">
        <v>40</v>
      </c>
      <c r="AX299" s="14" t="s">
        <v>78</v>
      </c>
      <c r="AY299" s="249" t="s">
        <v>144</v>
      </c>
    </row>
    <row r="300" spans="2:65" s="11" customFormat="1" ht="13.5">
      <c r="B300" s="207"/>
      <c r="C300" s="208"/>
      <c r="D300" s="204" t="s">
        <v>155</v>
      </c>
      <c r="E300" s="209" t="s">
        <v>76</v>
      </c>
      <c r="F300" s="210" t="s">
        <v>435</v>
      </c>
      <c r="G300" s="208"/>
      <c r="H300" s="211">
        <v>2.8000000000000001E-2</v>
      </c>
      <c r="I300" s="212"/>
      <c r="J300" s="208"/>
      <c r="K300" s="208"/>
      <c r="L300" s="213"/>
      <c r="M300" s="214"/>
      <c r="N300" s="215"/>
      <c r="O300" s="215"/>
      <c r="P300" s="215"/>
      <c r="Q300" s="215"/>
      <c r="R300" s="215"/>
      <c r="S300" s="215"/>
      <c r="T300" s="216"/>
      <c r="AT300" s="217" t="s">
        <v>155</v>
      </c>
      <c r="AU300" s="217" t="s">
        <v>23</v>
      </c>
      <c r="AV300" s="11" t="s">
        <v>23</v>
      </c>
      <c r="AW300" s="11" t="s">
        <v>40</v>
      </c>
      <c r="AX300" s="11" t="s">
        <v>78</v>
      </c>
      <c r="AY300" s="217" t="s">
        <v>144</v>
      </c>
    </row>
    <row r="301" spans="2:65" s="11" customFormat="1" ht="13.5">
      <c r="B301" s="207"/>
      <c r="C301" s="208"/>
      <c r="D301" s="204" t="s">
        <v>155</v>
      </c>
      <c r="E301" s="209" t="s">
        <v>76</v>
      </c>
      <c r="F301" s="210" t="s">
        <v>436</v>
      </c>
      <c r="G301" s="208"/>
      <c r="H301" s="211">
        <v>0.216</v>
      </c>
      <c r="I301" s="212"/>
      <c r="J301" s="208"/>
      <c r="K301" s="208"/>
      <c r="L301" s="213"/>
      <c r="M301" s="214"/>
      <c r="N301" s="215"/>
      <c r="O301" s="215"/>
      <c r="P301" s="215"/>
      <c r="Q301" s="215"/>
      <c r="R301" s="215"/>
      <c r="S301" s="215"/>
      <c r="T301" s="216"/>
      <c r="AT301" s="217" t="s">
        <v>155</v>
      </c>
      <c r="AU301" s="217" t="s">
        <v>23</v>
      </c>
      <c r="AV301" s="11" t="s">
        <v>23</v>
      </c>
      <c r="AW301" s="11" t="s">
        <v>40</v>
      </c>
      <c r="AX301" s="11" t="s">
        <v>78</v>
      </c>
      <c r="AY301" s="217" t="s">
        <v>144</v>
      </c>
    </row>
    <row r="302" spans="2:65" s="11" customFormat="1" ht="13.5">
      <c r="B302" s="207"/>
      <c r="C302" s="208"/>
      <c r="D302" s="204" t="s">
        <v>155</v>
      </c>
      <c r="E302" s="209" t="s">
        <v>76</v>
      </c>
      <c r="F302" s="210" t="s">
        <v>437</v>
      </c>
      <c r="G302" s="208"/>
      <c r="H302" s="211">
        <v>7.1999999999999995E-2</v>
      </c>
      <c r="I302" s="212"/>
      <c r="J302" s="208"/>
      <c r="K302" s="208"/>
      <c r="L302" s="213"/>
      <c r="M302" s="214"/>
      <c r="N302" s="215"/>
      <c r="O302" s="215"/>
      <c r="P302" s="215"/>
      <c r="Q302" s="215"/>
      <c r="R302" s="215"/>
      <c r="S302" s="215"/>
      <c r="T302" s="216"/>
      <c r="AT302" s="217" t="s">
        <v>155</v>
      </c>
      <c r="AU302" s="217" t="s">
        <v>23</v>
      </c>
      <c r="AV302" s="11" t="s">
        <v>23</v>
      </c>
      <c r="AW302" s="11" t="s">
        <v>40</v>
      </c>
      <c r="AX302" s="11" t="s">
        <v>78</v>
      </c>
      <c r="AY302" s="217" t="s">
        <v>144</v>
      </c>
    </row>
    <row r="303" spans="2:65" s="12" customFormat="1" ht="13.5">
      <c r="B303" s="218"/>
      <c r="C303" s="219"/>
      <c r="D303" s="204" t="s">
        <v>155</v>
      </c>
      <c r="E303" s="220" t="s">
        <v>76</v>
      </c>
      <c r="F303" s="221" t="s">
        <v>158</v>
      </c>
      <c r="G303" s="219"/>
      <c r="H303" s="222">
        <v>0.316</v>
      </c>
      <c r="I303" s="223"/>
      <c r="J303" s="219"/>
      <c r="K303" s="219"/>
      <c r="L303" s="224"/>
      <c r="M303" s="225"/>
      <c r="N303" s="226"/>
      <c r="O303" s="226"/>
      <c r="P303" s="226"/>
      <c r="Q303" s="226"/>
      <c r="R303" s="226"/>
      <c r="S303" s="226"/>
      <c r="T303" s="227"/>
      <c r="AT303" s="228" t="s">
        <v>155</v>
      </c>
      <c r="AU303" s="228" t="s">
        <v>23</v>
      </c>
      <c r="AV303" s="12" t="s">
        <v>151</v>
      </c>
      <c r="AW303" s="12" t="s">
        <v>40</v>
      </c>
      <c r="AX303" s="12" t="s">
        <v>86</v>
      </c>
      <c r="AY303" s="228" t="s">
        <v>144</v>
      </c>
    </row>
    <row r="304" spans="2:65" s="1" customFormat="1" ht="25.5" customHeight="1">
      <c r="B304" s="41"/>
      <c r="C304" s="192" t="s">
        <v>438</v>
      </c>
      <c r="D304" s="192" t="s">
        <v>146</v>
      </c>
      <c r="E304" s="193" t="s">
        <v>439</v>
      </c>
      <c r="F304" s="194" t="s">
        <v>440</v>
      </c>
      <c r="G304" s="195" t="s">
        <v>175</v>
      </c>
      <c r="H304" s="196">
        <v>1.84</v>
      </c>
      <c r="I304" s="197"/>
      <c r="J304" s="198">
        <f>ROUND(I304*H304,2)</f>
        <v>0</v>
      </c>
      <c r="K304" s="194" t="s">
        <v>150</v>
      </c>
      <c r="L304" s="61"/>
      <c r="M304" s="199" t="s">
        <v>76</v>
      </c>
      <c r="N304" s="200" t="s">
        <v>48</v>
      </c>
      <c r="O304" s="42"/>
      <c r="P304" s="201">
        <f>O304*H304</f>
        <v>0</v>
      </c>
      <c r="Q304" s="201">
        <v>6.3200000000000001E-3</v>
      </c>
      <c r="R304" s="201">
        <f>Q304*H304</f>
        <v>1.16288E-2</v>
      </c>
      <c r="S304" s="201">
        <v>0</v>
      </c>
      <c r="T304" s="202">
        <f>S304*H304</f>
        <v>0</v>
      </c>
      <c r="AR304" s="24" t="s">
        <v>151</v>
      </c>
      <c r="AT304" s="24" t="s">
        <v>146</v>
      </c>
      <c r="AU304" s="24" t="s">
        <v>23</v>
      </c>
      <c r="AY304" s="24" t="s">
        <v>144</v>
      </c>
      <c r="BE304" s="203">
        <f>IF(N304="základní",J304,0)</f>
        <v>0</v>
      </c>
      <c r="BF304" s="203">
        <f>IF(N304="snížená",J304,0)</f>
        <v>0</v>
      </c>
      <c r="BG304" s="203">
        <f>IF(N304="zákl. přenesená",J304,0)</f>
        <v>0</v>
      </c>
      <c r="BH304" s="203">
        <f>IF(N304="sníž. přenesená",J304,0)</f>
        <v>0</v>
      </c>
      <c r="BI304" s="203">
        <f>IF(N304="nulová",J304,0)</f>
        <v>0</v>
      </c>
      <c r="BJ304" s="24" t="s">
        <v>86</v>
      </c>
      <c r="BK304" s="203">
        <f>ROUND(I304*H304,2)</f>
        <v>0</v>
      </c>
      <c r="BL304" s="24" t="s">
        <v>151</v>
      </c>
      <c r="BM304" s="24" t="s">
        <v>441</v>
      </c>
    </row>
    <row r="305" spans="2:65" s="11" customFormat="1" ht="13.5">
      <c r="B305" s="207"/>
      <c r="C305" s="208"/>
      <c r="D305" s="204" t="s">
        <v>155</v>
      </c>
      <c r="E305" s="209" t="s">
        <v>76</v>
      </c>
      <c r="F305" s="210" t="s">
        <v>442</v>
      </c>
      <c r="G305" s="208"/>
      <c r="H305" s="211">
        <v>1.84</v>
      </c>
      <c r="I305" s="212"/>
      <c r="J305" s="208"/>
      <c r="K305" s="208"/>
      <c r="L305" s="213"/>
      <c r="M305" s="214"/>
      <c r="N305" s="215"/>
      <c r="O305" s="215"/>
      <c r="P305" s="215"/>
      <c r="Q305" s="215"/>
      <c r="R305" s="215"/>
      <c r="S305" s="215"/>
      <c r="T305" s="216"/>
      <c r="AT305" s="217" t="s">
        <v>155</v>
      </c>
      <c r="AU305" s="217" t="s">
        <v>23</v>
      </c>
      <c r="AV305" s="11" t="s">
        <v>23</v>
      </c>
      <c r="AW305" s="11" t="s">
        <v>40</v>
      </c>
      <c r="AX305" s="11" t="s">
        <v>78</v>
      </c>
      <c r="AY305" s="217" t="s">
        <v>144</v>
      </c>
    </row>
    <row r="306" spans="2:65" s="12" customFormat="1" ht="13.5">
      <c r="B306" s="218"/>
      <c r="C306" s="219"/>
      <c r="D306" s="204" t="s">
        <v>155</v>
      </c>
      <c r="E306" s="220" t="s">
        <v>76</v>
      </c>
      <c r="F306" s="221" t="s">
        <v>158</v>
      </c>
      <c r="G306" s="219"/>
      <c r="H306" s="222">
        <v>1.84</v>
      </c>
      <c r="I306" s="223"/>
      <c r="J306" s="219"/>
      <c r="K306" s="219"/>
      <c r="L306" s="224"/>
      <c r="M306" s="225"/>
      <c r="N306" s="226"/>
      <c r="O306" s="226"/>
      <c r="P306" s="226"/>
      <c r="Q306" s="226"/>
      <c r="R306" s="226"/>
      <c r="S306" s="226"/>
      <c r="T306" s="227"/>
      <c r="AT306" s="228" t="s">
        <v>155</v>
      </c>
      <c r="AU306" s="228" t="s">
        <v>23</v>
      </c>
      <c r="AV306" s="12" t="s">
        <v>151</v>
      </c>
      <c r="AW306" s="12" t="s">
        <v>40</v>
      </c>
      <c r="AX306" s="12" t="s">
        <v>86</v>
      </c>
      <c r="AY306" s="228" t="s">
        <v>144</v>
      </c>
    </row>
    <row r="307" spans="2:65" s="1" customFormat="1" ht="25.5" customHeight="1">
      <c r="B307" s="41"/>
      <c r="C307" s="192" t="s">
        <v>443</v>
      </c>
      <c r="D307" s="192" t="s">
        <v>146</v>
      </c>
      <c r="E307" s="193" t="s">
        <v>444</v>
      </c>
      <c r="F307" s="194" t="s">
        <v>445</v>
      </c>
      <c r="G307" s="195" t="s">
        <v>175</v>
      </c>
      <c r="H307" s="196">
        <v>2.3010000000000002</v>
      </c>
      <c r="I307" s="197"/>
      <c r="J307" s="198">
        <f>ROUND(I307*H307,2)</f>
        <v>0</v>
      </c>
      <c r="K307" s="194" t="s">
        <v>150</v>
      </c>
      <c r="L307" s="61"/>
      <c r="M307" s="199" t="s">
        <v>76</v>
      </c>
      <c r="N307" s="200" t="s">
        <v>48</v>
      </c>
      <c r="O307" s="42"/>
      <c r="P307" s="201">
        <f>O307*H307</f>
        <v>0</v>
      </c>
      <c r="Q307" s="201">
        <v>6.3899999999999998E-3</v>
      </c>
      <c r="R307" s="201">
        <f>Q307*H307</f>
        <v>1.470339E-2</v>
      </c>
      <c r="S307" s="201">
        <v>0</v>
      </c>
      <c r="T307" s="202">
        <f>S307*H307</f>
        <v>0</v>
      </c>
      <c r="AR307" s="24" t="s">
        <v>151</v>
      </c>
      <c r="AT307" s="24" t="s">
        <v>146</v>
      </c>
      <c r="AU307" s="24" t="s">
        <v>23</v>
      </c>
      <c r="AY307" s="24" t="s">
        <v>144</v>
      </c>
      <c r="BE307" s="203">
        <f>IF(N307="základní",J307,0)</f>
        <v>0</v>
      </c>
      <c r="BF307" s="203">
        <f>IF(N307="snížená",J307,0)</f>
        <v>0</v>
      </c>
      <c r="BG307" s="203">
        <f>IF(N307="zákl. přenesená",J307,0)</f>
        <v>0</v>
      </c>
      <c r="BH307" s="203">
        <f>IF(N307="sníž. přenesená",J307,0)</f>
        <v>0</v>
      </c>
      <c r="BI307" s="203">
        <f>IF(N307="nulová",J307,0)</f>
        <v>0</v>
      </c>
      <c r="BJ307" s="24" t="s">
        <v>86</v>
      </c>
      <c r="BK307" s="203">
        <f>ROUND(I307*H307,2)</f>
        <v>0</v>
      </c>
      <c r="BL307" s="24" t="s">
        <v>151</v>
      </c>
      <c r="BM307" s="24" t="s">
        <v>446</v>
      </c>
    </row>
    <row r="308" spans="2:65" s="11" customFormat="1" ht="13.5">
      <c r="B308" s="207"/>
      <c r="C308" s="208"/>
      <c r="D308" s="204" t="s">
        <v>155</v>
      </c>
      <c r="E308" s="209" t="s">
        <v>76</v>
      </c>
      <c r="F308" s="210" t="s">
        <v>447</v>
      </c>
      <c r="G308" s="208"/>
      <c r="H308" s="211">
        <v>0.3</v>
      </c>
      <c r="I308" s="212"/>
      <c r="J308" s="208"/>
      <c r="K308" s="208"/>
      <c r="L308" s="213"/>
      <c r="M308" s="214"/>
      <c r="N308" s="215"/>
      <c r="O308" s="215"/>
      <c r="P308" s="215"/>
      <c r="Q308" s="215"/>
      <c r="R308" s="215"/>
      <c r="S308" s="215"/>
      <c r="T308" s="216"/>
      <c r="AT308" s="217" t="s">
        <v>155</v>
      </c>
      <c r="AU308" s="217" t="s">
        <v>23</v>
      </c>
      <c r="AV308" s="11" t="s">
        <v>23</v>
      </c>
      <c r="AW308" s="11" t="s">
        <v>40</v>
      </c>
      <c r="AX308" s="11" t="s">
        <v>78</v>
      </c>
      <c r="AY308" s="217" t="s">
        <v>144</v>
      </c>
    </row>
    <row r="309" spans="2:65" s="11" customFormat="1" ht="13.5">
      <c r="B309" s="207"/>
      <c r="C309" s="208"/>
      <c r="D309" s="204" t="s">
        <v>155</v>
      </c>
      <c r="E309" s="209" t="s">
        <v>76</v>
      </c>
      <c r="F309" s="210" t="s">
        <v>448</v>
      </c>
      <c r="G309" s="208"/>
      <c r="H309" s="211">
        <v>1.7210000000000001</v>
      </c>
      <c r="I309" s="212"/>
      <c r="J309" s="208"/>
      <c r="K309" s="208"/>
      <c r="L309" s="213"/>
      <c r="M309" s="214"/>
      <c r="N309" s="215"/>
      <c r="O309" s="215"/>
      <c r="P309" s="215"/>
      <c r="Q309" s="215"/>
      <c r="R309" s="215"/>
      <c r="S309" s="215"/>
      <c r="T309" s="216"/>
      <c r="AT309" s="217" t="s">
        <v>155</v>
      </c>
      <c r="AU309" s="217" t="s">
        <v>23</v>
      </c>
      <c r="AV309" s="11" t="s">
        <v>23</v>
      </c>
      <c r="AW309" s="11" t="s">
        <v>40</v>
      </c>
      <c r="AX309" s="11" t="s">
        <v>78</v>
      </c>
      <c r="AY309" s="217" t="s">
        <v>144</v>
      </c>
    </row>
    <row r="310" spans="2:65" s="11" customFormat="1" ht="13.5">
      <c r="B310" s="207"/>
      <c r="C310" s="208"/>
      <c r="D310" s="204" t="s">
        <v>155</v>
      </c>
      <c r="E310" s="209" t="s">
        <v>76</v>
      </c>
      <c r="F310" s="210" t="s">
        <v>449</v>
      </c>
      <c r="G310" s="208"/>
      <c r="H310" s="211">
        <v>0.28000000000000003</v>
      </c>
      <c r="I310" s="212"/>
      <c r="J310" s="208"/>
      <c r="K310" s="208"/>
      <c r="L310" s="213"/>
      <c r="M310" s="214"/>
      <c r="N310" s="215"/>
      <c r="O310" s="215"/>
      <c r="P310" s="215"/>
      <c r="Q310" s="215"/>
      <c r="R310" s="215"/>
      <c r="S310" s="215"/>
      <c r="T310" s="216"/>
      <c r="AT310" s="217" t="s">
        <v>155</v>
      </c>
      <c r="AU310" s="217" t="s">
        <v>23</v>
      </c>
      <c r="AV310" s="11" t="s">
        <v>23</v>
      </c>
      <c r="AW310" s="11" t="s">
        <v>40</v>
      </c>
      <c r="AX310" s="11" t="s">
        <v>78</v>
      </c>
      <c r="AY310" s="217" t="s">
        <v>144</v>
      </c>
    </row>
    <row r="311" spans="2:65" s="12" customFormat="1" ht="13.5">
      <c r="B311" s="218"/>
      <c r="C311" s="219"/>
      <c r="D311" s="204" t="s">
        <v>155</v>
      </c>
      <c r="E311" s="220" t="s">
        <v>76</v>
      </c>
      <c r="F311" s="221" t="s">
        <v>158</v>
      </c>
      <c r="G311" s="219"/>
      <c r="H311" s="222">
        <v>2.3010000000000002</v>
      </c>
      <c r="I311" s="223"/>
      <c r="J311" s="219"/>
      <c r="K311" s="219"/>
      <c r="L311" s="224"/>
      <c r="M311" s="225"/>
      <c r="N311" s="226"/>
      <c r="O311" s="226"/>
      <c r="P311" s="226"/>
      <c r="Q311" s="226"/>
      <c r="R311" s="226"/>
      <c r="S311" s="226"/>
      <c r="T311" s="227"/>
      <c r="AT311" s="228" t="s">
        <v>155</v>
      </c>
      <c r="AU311" s="228" t="s">
        <v>23</v>
      </c>
      <c r="AV311" s="12" t="s">
        <v>151</v>
      </c>
      <c r="AW311" s="12" t="s">
        <v>40</v>
      </c>
      <c r="AX311" s="12" t="s">
        <v>86</v>
      </c>
      <c r="AY311" s="228" t="s">
        <v>144</v>
      </c>
    </row>
    <row r="312" spans="2:65" s="1" customFormat="1" ht="25.5" customHeight="1">
      <c r="B312" s="41"/>
      <c r="C312" s="192" t="s">
        <v>450</v>
      </c>
      <c r="D312" s="192" t="s">
        <v>146</v>
      </c>
      <c r="E312" s="193" t="s">
        <v>451</v>
      </c>
      <c r="F312" s="194" t="s">
        <v>452</v>
      </c>
      <c r="G312" s="195" t="s">
        <v>166</v>
      </c>
      <c r="H312" s="196">
        <v>2</v>
      </c>
      <c r="I312" s="197"/>
      <c r="J312" s="198">
        <f>ROUND(I312*H312,2)</f>
        <v>0</v>
      </c>
      <c r="K312" s="194" t="s">
        <v>150</v>
      </c>
      <c r="L312" s="61"/>
      <c r="M312" s="199" t="s">
        <v>76</v>
      </c>
      <c r="N312" s="200" t="s">
        <v>48</v>
      </c>
      <c r="O312" s="42"/>
      <c r="P312" s="201">
        <f>O312*H312</f>
        <v>0</v>
      </c>
      <c r="Q312" s="201">
        <v>8.8319999999999996E-2</v>
      </c>
      <c r="R312" s="201">
        <f>Q312*H312</f>
        <v>0.17663999999999999</v>
      </c>
      <c r="S312" s="201">
        <v>0</v>
      </c>
      <c r="T312" s="202">
        <f>S312*H312</f>
        <v>0</v>
      </c>
      <c r="AR312" s="24" t="s">
        <v>151</v>
      </c>
      <c r="AT312" s="24" t="s">
        <v>146</v>
      </c>
      <c r="AU312" s="24" t="s">
        <v>23</v>
      </c>
      <c r="AY312" s="24" t="s">
        <v>144</v>
      </c>
      <c r="BE312" s="203">
        <f>IF(N312="základní",J312,0)</f>
        <v>0</v>
      </c>
      <c r="BF312" s="203">
        <f>IF(N312="snížená",J312,0)</f>
        <v>0</v>
      </c>
      <c r="BG312" s="203">
        <f>IF(N312="zákl. přenesená",J312,0)</f>
        <v>0</v>
      </c>
      <c r="BH312" s="203">
        <f>IF(N312="sníž. přenesená",J312,0)</f>
        <v>0</v>
      </c>
      <c r="BI312" s="203">
        <f>IF(N312="nulová",J312,0)</f>
        <v>0</v>
      </c>
      <c r="BJ312" s="24" t="s">
        <v>86</v>
      </c>
      <c r="BK312" s="203">
        <f>ROUND(I312*H312,2)</f>
        <v>0</v>
      </c>
      <c r="BL312" s="24" t="s">
        <v>151</v>
      </c>
      <c r="BM312" s="24" t="s">
        <v>453</v>
      </c>
    </row>
    <row r="313" spans="2:65" s="1" customFormat="1" ht="67.5">
      <c r="B313" s="41"/>
      <c r="C313" s="63"/>
      <c r="D313" s="204" t="s">
        <v>153</v>
      </c>
      <c r="E313" s="63"/>
      <c r="F313" s="205" t="s">
        <v>454</v>
      </c>
      <c r="G313" s="63"/>
      <c r="H313" s="63"/>
      <c r="I313" s="163"/>
      <c r="J313" s="63"/>
      <c r="K313" s="63"/>
      <c r="L313" s="61"/>
      <c r="M313" s="206"/>
      <c r="N313" s="42"/>
      <c r="O313" s="42"/>
      <c r="P313" s="42"/>
      <c r="Q313" s="42"/>
      <c r="R313" s="42"/>
      <c r="S313" s="42"/>
      <c r="T313" s="78"/>
      <c r="AT313" s="24" t="s">
        <v>153</v>
      </c>
      <c r="AU313" s="24" t="s">
        <v>23</v>
      </c>
    </row>
    <row r="314" spans="2:65" s="10" customFormat="1" ht="29.85" customHeight="1">
      <c r="B314" s="176"/>
      <c r="C314" s="177"/>
      <c r="D314" s="178" t="s">
        <v>77</v>
      </c>
      <c r="E314" s="190" t="s">
        <v>187</v>
      </c>
      <c r="F314" s="190" t="s">
        <v>455</v>
      </c>
      <c r="G314" s="177"/>
      <c r="H314" s="177"/>
      <c r="I314" s="180"/>
      <c r="J314" s="191">
        <f>BK314</f>
        <v>0</v>
      </c>
      <c r="K314" s="177"/>
      <c r="L314" s="182"/>
      <c r="M314" s="183"/>
      <c r="N314" s="184"/>
      <c r="O314" s="184"/>
      <c r="P314" s="185">
        <f>SUM(P315:P466)</f>
        <v>0</v>
      </c>
      <c r="Q314" s="184"/>
      <c r="R314" s="185">
        <f>SUM(R315:R466)</f>
        <v>9.739607239999998</v>
      </c>
      <c r="S314" s="184"/>
      <c r="T314" s="186">
        <f>SUM(T315:T466)</f>
        <v>0</v>
      </c>
      <c r="AR314" s="187" t="s">
        <v>86</v>
      </c>
      <c r="AT314" s="188" t="s">
        <v>77</v>
      </c>
      <c r="AU314" s="188" t="s">
        <v>86</v>
      </c>
      <c r="AY314" s="187" t="s">
        <v>144</v>
      </c>
      <c r="BK314" s="189">
        <f>SUM(BK315:BK466)</f>
        <v>0</v>
      </c>
    </row>
    <row r="315" spans="2:65" s="1" customFormat="1" ht="25.5" customHeight="1">
      <c r="B315" s="41"/>
      <c r="C315" s="192" t="s">
        <v>456</v>
      </c>
      <c r="D315" s="192" t="s">
        <v>146</v>
      </c>
      <c r="E315" s="193" t="s">
        <v>457</v>
      </c>
      <c r="F315" s="194" t="s">
        <v>458</v>
      </c>
      <c r="G315" s="195" t="s">
        <v>149</v>
      </c>
      <c r="H315" s="196">
        <v>207.2</v>
      </c>
      <c r="I315" s="197"/>
      <c r="J315" s="198">
        <f>ROUND(I315*H315,2)</f>
        <v>0</v>
      </c>
      <c r="K315" s="194" t="s">
        <v>150</v>
      </c>
      <c r="L315" s="61"/>
      <c r="M315" s="199" t="s">
        <v>76</v>
      </c>
      <c r="N315" s="200" t="s">
        <v>48</v>
      </c>
      <c r="O315" s="42"/>
      <c r="P315" s="201">
        <f>O315*H315</f>
        <v>0</v>
      </c>
      <c r="Q315" s="201">
        <v>0</v>
      </c>
      <c r="R315" s="201">
        <f>Q315*H315</f>
        <v>0</v>
      </c>
      <c r="S315" s="201">
        <v>0</v>
      </c>
      <c r="T315" s="202">
        <f>S315*H315</f>
        <v>0</v>
      </c>
      <c r="AR315" s="24" t="s">
        <v>151</v>
      </c>
      <c r="AT315" s="24" t="s">
        <v>146</v>
      </c>
      <c r="AU315" s="24" t="s">
        <v>23</v>
      </c>
      <c r="AY315" s="24" t="s">
        <v>144</v>
      </c>
      <c r="BE315" s="203">
        <f>IF(N315="základní",J315,0)</f>
        <v>0</v>
      </c>
      <c r="BF315" s="203">
        <f>IF(N315="snížená",J315,0)</f>
        <v>0</v>
      </c>
      <c r="BG315" s="203">
        <f>IF(N315="zákl. přenesená",J315,0)</f>
        <v>0</v>
      </c>
      <c r="BH315" s="203">
        <f>IF(N315="sníž. přenesená",J315,0)</f>
        <v>0</v>
      </c>
      <c r="BI315" s="203">
        <f>IF(N315="nulová",J315,0)</f>
        <v>0</v>
      </c>
      <c r="BJ315" s="24" t="s">
        <v>86</v>
      </c>
      <c r="BK315" s="203">
        <f>ROUND(I315*H315,2)</f>
        <v>0</v>
      </c>
      <c r="BL315" s="24" t="s">
        <v>151</v>
      </c>
      <c r="BM315" s="24" t="s">
        <v>459</v>
      </c>
    </row>
    <row r="316" spans="2:65" s="1" customFormat="1" ht="108">
      <c r="B316" s="41"/>
      <c r="C316" s="63"/>
      <c r="D316" s="204" t="s">
        <v>153</v>
      </c>
      <c r="E316" s="63"/>
      <c r="F316" s="205" t="s">
        <v>460</v>
      </c>
      <c r="G316" s="63"/>
      <c r="H316" s="63"/>
      <c r="I316" s="163"/>
      <c r="J316" s="63"/>
      <c r="K316" s="63"/>
      <c r="L316" s="61"/>
      <c r="M316" s="206"/>
      <c r="N316" s="42"/>
      <c r="O316" s="42"/>
      <c r="P316" s="42"/>
      <c r="Q316" s="42"/>
      <c r="R316" s="42"/>
      <c r="S316" s="42"/>
      <c r="T316" s="78"/>
      <c r="AT316" s="24" t="s">
        <v>153</v>
      </c>
      <c r="AU316" s="24" t="s">
        <v>23</v>
      </c>
    </row>
    <row r="317" spans="2:65" s="11" customFormat="1" ht="13.5">
      <c r="B317" s="207"/>
      <c r="C317" s="208"/>
      <c r="D317" s="204" t="s">
        <v>155</v>
      </c>
      <c r="E317" s="209" t="s">
        <v>76</v>
      </c>
      <c r="F317" s="210" t="s">
        <v>461</v>
      </c>
      <c r="G317" s="208"/>
      <c r="H317" s="211">
        <v>207.2</v>
      </c>
      <c r="I317" s="212"/>
      <c r="J317" s="208"/>
      <c r="K317" s="208"/>
      <c r="L317" s="213"/>
      <c r="M317" s="214"/>
      <c r="N317" s="215"/>
      <c r="O317" s="215"/>
      <c r="P317" s="215"/>
      <c r="Q317" s="215"/>
      <c r="R317" s="215"/>
      <c r="S317" s="215"/>
      <c r="T317" s="216"/>
      <c r="AT317" s="217" t="s">
        <v>155</v>
      </c>
      <c r="AU317" s="217" t="s">
        <v>23</v>
      </c>
      <c r="AV317" s="11" t="s">
        <v>23</v>
      </c>
      <c r="AW317" s="11" t="s">
        <v>40</v>
      </c>
      <c r="AX317" s="11" t="s">
        <v>78</v>
      </c>
      <c r="AY317" s="217" t="s">
        <v>144</v>
      </c>
    </row>
    <row r="318" spans="2:65" s="12" customFormat="1" ht="13.5">
      <c r="B318" s="218"/>
      <c r="C318" s="219"/>
      <c r="D318" s="204" t="s">
        <v>155</v>
      </c>
      <c r="E318" s="220" t="s">
        <v>76</v>
      </c>
      <c r="F318" s="221" t="s">
        <v>158</v>
      </c>
      <c r="G318" s="219"/>
      <c r="H318" s="222">
        <v>207.2</v>
      </c>
      <c r="I318" s="223"/>
      <c r="J318" s="219"/>
      <c r="K318" s="219"/>
      <c r="L318" s="224"/>
      <c r="M318" s="225"/>
      <c r="N318" s="226"/>
      <c r="O318" s="226"/>
      <c r="P318" s="226"/>
      <c r="Q318" s="226"/>
      <c r="R318" s="226"/>
      <c r="S318" s="226"/>
      <c r="T318" s="227"/>
      <c r="AT318" s="228" t="s">
        <v>155</v>
      </c>
      <c r="AU318" s="228" t="s">
        <v>23</v>
      </c>
      <c r="AV318" s="12" t="s">
        <v>151</v>
      </c>
      <c r="AW318" s="12" t="s">
        <v>40</v>
      </c>
      <c r="AX318" s="12" t="s">
        <v>86</v>
      </c>
      <c r="AY318" s="228" t="s">
        <v>144</v>
      </c>
    </row>
    <row r="319" spans="2:65" s="1" customFormat="1" ht="25.5" customHeight="1">
      <c r="B319" s="41"/>
      <c r="C319" s="250" t="s">
        <v>462</v>
      </c>
      <c r="D319" s="250" t="s">
        <v>358</v>
      </c>
      <c r="E319" s="251" t="s">
        <v>463</v>
      </c>
      <c r="F319" s="252" t="s">
        <v>464</v>
      </c>
      <c r="G319" s="253" t="s">
        <v>149</v>
      </c>
      <c r="H319" s="254">
        <v>209.27199999999999</v>
      </c>
      <c r="I319" s="255"/>
      <c r="J319" s="256">
        <f>ROUND(I319*H319,2)</f>
        <v>0</v>
      </c>
      <c r="K319" s="252" t="s">
        <v>150</v>
      </c>
      <c r="L319" s="257"/>
      <c r="M319" s="258" t="s">
        <v>76</v>
      </c>
      <c r="N319" s="259" t="s">
        <v>48</v>
      </c>
      <c r="O319" s="42"/>
      <c r="P319" s="201">
        <f>O319*H319</f>
        <v>0</v>
      </c>
      <c r="Q319" s="201">
        <v>2.6499999999999999E-2</v>
      </c>
      <c r="R319" s="201">
        <f>Q319*H319</f>
        <v>5.5457079999999994</v>
      </c>
      <c r="S319" s="201">
        <v>0</v>
      </c>
      <c r="T319" s="202">
        <f>S319*H319</f>
        <v>0</v>
      </c>
      <c r="AR319" s="24" t="s">
        <v>187</v>
      </c>
      <c r="AT319" s="24" t="s">
        <v>358</v>
      </c>
      <c r="AU319" s="24" t="s">
        <v>23</v>
      </c>
      <c r="AY319" s="24" t="s">
        <v>144</v>
      </c>
      <c r="BE319" s="203">
        <f>IF(N319="základní",J319,0)</f>
        <v>0</v>
      </c>
      <c r="BF319" s="203">
        <f>IF(N319="snížená",J319,0)</f>
        <v>0</v>
      </c>
      <c r="BG319" s="203">
        <f>IF(N319="zákl. přenesená",J319,0)</f>
        <v>0</v>
      </c>
      <c r="BH319" s="203">
        <f>IF(N319="sníž. přenesená",J319,0)</f>
        <v>0</v>
      </c>
      <c r="BI319" s="203">
        <f>IF(N319="nulová",J319,0)</f>
        <v>0</v>
      </c>
      <c r="BJ319" s="24" t="s">
        <v>86</v>
      </c>
      <c r="BK319" s="203">
        <f>ROUND(I319*H319,2)</f>
        <v>0</v>
      </c>
      <c r="BL319" s="24" t="s">
        <v>151</v>
      </c>
      <c r="BM319" s="24" t="s">
        <v>465</v>
      </c>
    </row>
    <row r="320" spans="2:65" s="11" customFormat="1" ht="13.5">
      <c r="B320" s="207"/>
      <c r="C320" s="208"/>
      <c r="D320" s="204" t="s">
        <v>155</v>
      </c>
      <c r="E320" s="209" t="s">
        <v>76</v>
      </c>
      <c r="F320" s="210" t="s">
        <v>466</v>
      </c>
      <c r="G320" s="208"/>
      <c r="H320" s="211">
        <v>209.27199999999999</v>
      </c>
      <c r="I320" s="212"/>
      <c r="J320" s="208"/>
      <c r="K320" s="208"/>
      <c r="L320" s="213"/>
      <c r="M320" s="214"/>
      <c r="N320" s="215"/>
      <c r="O320" s="215"/>
      <c r="P320" s="215"/>
      <c r="Q320" s="215"/>
      <c r="R320" s="215"/>
      <c r="S320" s="215"/>
      <c r="T320" s="216"/>
      <c r="AT320" s="217" t="s">
        <v>155</v>
      </c>
      <c r="AU320" s="217" t="s">
        <v>23</v>
      </c>
      <c r="AV320" s="11" t="s">
        <v>23</v>
      </c>
      <c r="AW320" s="11" t="s">
        <v>40</v>
      </c>
      <c r="AX320" s="11" t="s">
        <v>78</v>
      </c>
      <c r="AY320" s="217" t="s">
        <v>144</v>
      </c>
    </row>
    <row r="321" spans="2:65" s="12" customFormat="1" ht="13.5">
      <c r="B321" s="218"/>
      <c r="C321" s="219"/>
      <c r="D321" s="204" t="s">
        <v>155</v>
      </c>
      <c r="E321" s="220" t="s">
        <v>76</v>
      </c>
      <c r="F321" s="221" t="s">
        <v>158</v>
      </c>
      <c r="G321" s="219"/>
      <c r="H321" s="222">
        <v>209.27199999999999</v>
      </c>
      <c r="I321" s="223"/>
      <c r="J321" s="219"/>
      <c r="K321" s="219"/>
      <c r="L321" s="224"/>
      <c r="M321" s="225"/>
      <c r="N321" s="226"/>
      <c r="O321" s="226"/>
      <c r="P321" s="226"/>
      <c r="Q321" s="226"/>
      <c r="R321" s="226"/>
      <c r="S321" s="226"/>
      <c r="T321" s="227"/>
      <c r="AT321" s="228" t="s">
        <v>155</v>
      </c>
      <c r="AU321" s="228" t="s">
        <v>23</v>
      </c>
      <c r="AV321" s="12" t="s">
        <v>151</v>
      </c>
      <c r="AW321" s="12" t="s">
        <v>40</v>
      </c>
      <c r="AX321" s="12" t="s">
        <v>86</v>
      </c>
      <c r="AY321" s="228" t="s">
        <v>144</v>
      </c>
    </row>
    <row r="322" spans="2:65" s="1" customFormat="1" ht="38.25" customHeight="1">
      <c r="B322" s="41"/>
      <c r="C322" s="192" t="s">
        <v>467</v>
      </c>
      <c r="D322" s="192" t="s">
        <v>146</v>
      </c>
      <c r="E322" s="193" t="s">
        <v>468</v>
      </c>
      <c r="F322" s="194" t="s">
        <v>469</v>
      </c>
      <c r="G322" s="195" t="s">
        <v>166</v>
      </c>
      <c r="H322" s="196">
        <v>8</v>
      </c>
      <c r="I322" s="197"/>
      <c r="J322" s="198">
        <f>ROUND(I322*H322,2)</f>
        <v>0</v>
      </c>
      <c r="K322" s="194" t="s">
        <v>150</v>
      </c>
      <c r="L322" s="61"/>
      <c r="M322" s="199" t="s">
        <v>76</v>
      </c>
      <c r="N322" s="200" t="s">
        <v>48</v>
      </c>
      <c r="O322" s="42"/>
      <c r="P322" s="201">
        <f>O322*H322</f>
        <v>0</v>
      </c>
      <c r="Q322" s="201">
        <v>1.67E-3</v>
      </c>
      <c r="R322" s="201">
        <f>Q322*H322</f>
        <v>1.336E-2</v>
      </c>
      <c r="S322" s="201">
        <v>0</v>
      </c>
      <c r="T322" s="202">
        <f>S322*H322</f>
        <v>0</v>
      </c>
      <c r="AR322" s="24" t="s">
        <v>151</v>
      </c>
      <c r="AT322" s="24" t="s">
        <v>146</v>
      </c>
      <c r="AU322" s="24" t="s">
        <v>23</v>
      </c>
      <c r="AY322" s="24" t="s">
        <v>144</v>
      </c>
      <c r="BE322" s="203">
        <f>IF(N322="základní",J322,0)</f>
        <v>0</v>
      </c>
      <c r="BF322" s="203">
        <f>IF(N322="snížená",J322,0)</f>
        <v>0</v>
      </c>
      <c r="BG322" s="203">
        <f>IF(N322="zákl. přenesená",J322,0)</f>
        <v>0</v>
      </c>
      <c r="BH322" s="203">
        <f>IF(N322="sníž. přenesená",J322,0)</f>
        <v>0</v>
      </c>
      <c r="BI322" s="203">
        <f>IF(N322="nulová",J322,0)</f>
        <v>0</v>
      </c>
      <c r="BJ322" s="24" t="s">
        <v>86</v>
      </c>
      <c r="BK322" s="203">
        <f>ROUND(I322*H322,2)</f>
        <v>0</v>
      </c>
      <c r="BL322" s="24" t="s">
        <v>151</v>
      </c>
      <c r="BM322" s="24" t="s">
        <v>470</v>
      </c>
    </row>
    <row r="323" spans="2:65" s="1" customFormat="1" ht="67.5">
      <c r="B323" s="41"/>
      <c r="C323" s="63"/>
      <c r="D323" s="204" t="s">
        <v>153</v>
      </c>
      <c r="E323" s="63"/>
      <c r="F323" s="205" t="s">
        <v>471</v>
      </c>
      <c r="G323" s="63"/>
      <c r="H323" s="63"/>
      <c r="I323" s="163"/>
      <c r="J323" s="63"/>
      <c r="K323" s="63"/>
      <c r="L323" s="61"/>
      <c r="M323" s="206"/>
      <c r="N323" s="42"/>
      <c r="O323" s="42"/>
      <c r="P323" s="42"/>
      <c r="Q323" s="42"/>
      <c r="R323" s="42"/>
      <c r="S323" s="42"/>
      <c r="T323" s="78"/>
      <c r="AT323" s="24" t="s">
        <v>153</v>
      </c>
      <c r="AU323" s="24" t="s">
        <v>23</v>
      </c>
    </row>
    <row r="324" spans="2:65" s="11" customFormat="1" ht="13.5">
      <c r="B324" s="207"/>
      <c r="C324" s="208"/>
      <c r="D324" s="204" t="s">
        <v>155</v>
      </c>
      <c r="E324" s="209" t="s">
        <v>76</v>
      </c>
      <c r="F324" s="210" t="s">
        <v>472</v>
      </c>
      <c r="G324" s="208"/>
      <c r="H324" s="211">
        <v>1</v>
      </c>
      <c r="I324" s="212"/>
      <c r="J324" s="208"/>
      <c r="K324" s="208"/>
      <c r="L324" s="213"/>
      <c r="M324" s="214"/>
      <c r="N324" s="215"/>
      <c r="O324" s="215"/>
      <c r="P324" s="215"/>
      <c r="Q324" s="215"/>
      <c r="R324" s="215"/>
      <c r="S324" s="215"/>
      <c r="T324" s="216"/>
      <c r="AT324" s="217" t="s">
        <v>155</v>
      </c>
      <c r="AU324" s="217" t="s">
        <v>23</v>
      </c>
      <c r="AV324" s="11" t="s">
        <v>23</v>
      </c>
      <c r="AW324" s="11" t="s">
        <v>40</v>
      </c>
      <c r="AX324" s="11" t="s">
        <v>78</v>
      </c>
      <c r="AY324" s="217" t="s">
        <v>144</v>
      </c>
    </row>
    <row r="325" spans="2:65" s="11" customFormat="1" ht="13.5">
      <c r="B325" s="207"/>
      <c r="C325" s="208"/>
      <c r="D325" s="204" t="s">
        <v>155</v>
      </c>
      <c r="E325" s="209" t="s">
        <v>76</v>
      </c>
      <c r="F325" s="210" t="s">
        <v>473</v>
      </c>
      <c r="G325" s="208"/>
      <c r="H325" s="211">
        <v>1</v>
      </c>
      <c r="I325" s="212"/>
      <c r="J325" s="208"/>
      <c r="K325" s="208"/>
      <c r="L325" s="213"/>
      <c r="M325" s="214"/>
      <c r="N325" s="215"/>
      <c r="O325" s="215"/>
      <c r="P325" s="215"/>
      <c r="Q325" s="215"/>
      <c r="R325" s="215"/>
      <c r="S325" s="215"/>
      <c r="T325" s="216"/>
      <c r="AT325" s="217" t="s">
        <v>155</v>
      </c>
      <c r="AU325" s="217" t="s">
        <v>23</v>
      </c>
      <c r="AV325" s="11" t="s">
        <v>23</v>
      </c>
      <c r="AW325" s="11" t="s">
        <v>40</v>
      </c>
      <c r="AX325" s="11" t="s">
        <v>78</v>
      </c>
      <c r="AY325" s="217" t="s">
        <v>144</v>
      </c>
    </row>
    <row r="326" spans="2:65" s="11" customFormat="1" ht="13.5">
      <c r="B326" s="207"/>
      <c r="C326" s="208"/>
      <c r="D326" s="204" t="s">
        <v>155</v>
      </c>
      <c r="E326" s="209" t="s">
        <v>76</v>
      </c>
      <c r="F326" s="210" t="s">
        <v>474</v>
      </c>
      <c r="G326" s="208"/>
      <c r="H326" s="211">
        <v>2</v>
      </c>
      <c r="I326" s="212"/>
      <c r="J326" s="208"/>
      <c r="K326" s="208"/>
      <c r="L326" s="213"/>
      <c r="M326" s="214"/>
      <c r="N326" s="215"/>
      <c r="O326" s="215"/>
      <c r="P326" s="215"/>
      <c r="Q326" s="215"/>
      <c r="R326" s="215"/>
      <c r="S326" s="215"/>
      <c r="T326" s="216"/>
      <c r="AT326" s="217" t="s">
        <v>155</v>
      </c>
      <c r="AU326" s="217" t="s">
        <v>23</v>
      </c>
      <c r="AV326" s="11" t="s">
        <v>23</v>
      </c>
      <c r="AW326" s="11" t="s">
        <v>40</v>
      </c>
      <c r="AX326" s="11" t="s">
        <v>78</v>
      </c>
      <c r="AY326" s="217" t="s">
        <v>144</v>
      </c>
    </row>
    <row r="327" spans="2:65" s="11" customFormat="1" ht="13.5">
      <c r="B327" s="207"/>
      <c r="C327" s="208"/>
      <c r="D327" s="204" t="s">
        <v>155</v>
      </c>
      <c r="E327" s="209" t="s">
        <v>76</v>
      </c>
      <c r="F327" s="210" t="s">
        <v>475</v>
      </c>
      <c r="G327" s="208"/>
      <c r="H327" s="211">
        <v>2</v>
      </c>
      <c r="I327" s="212"/>
      <c r="J327" s="208"/>
      <c r="K327" s="208"/>
      <c r="L327" s="213"/>
      <c r="M327" s="214"/>
      <c r="N327" s="215"/>
      <c r="O327" s="215"/>
      <c r="P327" s="215"/>
      <c r="Q327" s="215"/>
      <c r="R327" s="215"/>
      <c r="S327" s="215"/>
      <c r="T327" s="216"/>
      <c r="AT327" s="217" t="s">
        <v>155</v>
      </c>
      <c r="AU327" s="217" t="s">
        <v>23</v>
      </c>
      <c r="AV327" s="11" t="s">
        <v>23</v>
      </c>
      <c r="AW327" s="11" t="s">
        <v>40</v>
      </c>
      <c r="AX327" s="11" t="s">
        <v>78</v>
      </c>
      <c r="AY327" s="217" t="s">
        <v>144</v>
      </c>
    </row>
    <row r="328" spans="2:65" s="11" customFormat="1" ht="13.5">
      <c r="B328" s="207"/>
      <c r="C328" s="208"/>
      <c r="D328" s="204" t="s">
        <v>155</v>
      </c>
      <c r="E328" s="209" t="s">
        <v>76</v>
      </c>
      <c r="F328" s="210" t="s">
        <v>476</v>
      </c>
      <c r="G328" s="208"/>
      <c r="H328" s="211">
        <v>1</v>
      </c>
      <c r="I328" s="212"/>
      <c r="J328" s="208"/>
      <c r="K328" s="208"/>
      <c r="L328" s="213"/>
      <c r="M328" s="214"/>
      <c r="N328" s="215"/>
      <c r="O328" s="215"/>
      <c r="P328" s="215"/>
      <c r="Q328" s="215"/>
      <c r="R328" s="215"/>
      <c r="S328" s="215"/>
      <c r="T328" s="216"/>
      <c r="AT328" s="217" t="s">
        <v>155</v>
      </c>
      <c r="AU328" s="217" t="s">
        <v>23</v>
      </c>
      <c r="AV328" s="11" t="s">
        <v>23</v>
      </c>
      <c r="AW328" s="11" t="s">
        <v>40</v>
      </c>
      <c r="AX328" s="11" t="s">
        <v>78</v>
      </c>
      <c r="AY328" s="217" t="s">
        <v>144</v>
      </c>
    </row>
    <row r="329" spans="2:65" s="11" customFormat="1" ht="13.5">
      <c r="B329" s="207"/>
      <c r="C329" s="208"/>
      <c r="D329" s="204" t="s">
        <v>155</v>
      </c>
      <c r="E329" s="209" t="s">
        <v>76</v>
      </c>
      <c r="F329" s="210" t="s">
        <v>477</v>
      </c>
      <c r="G329" s="208"/>
      <c r="H329" s="211">
        <v>1</v>
      </c>
      <c r="I329" s="212"/>
      <c r="J329" s="208"/>
      <c r="K329" s="208"/>
      <c r="L329" s="213"/>
      <c r="M329" s="214"/>
      <c r="N329" s="215"/>
      <c r="O329" s="215"/>
      <c r="P329" s="215"/>
      <c r="Q329" s="215"/>
      <c r="R329" s="215"/>
      <c r="S329" s="215"/>
      <c r="T329" s="216"/>
      <c r="AT329" s="217" t="s">
        <v>155</v>
      </c>
      <c r="AU329" s="217" t="s">
        <v>23</v>
      </c>
      <c r="AV329" s="11" t="s">
        <v>23</v>
      </c>
      <c r="AW329" s="11" t="s">
        <v>40</v>
      </c>
      <c r="AX329" s="11" t="s">
        <v>78</v>
      </c>
      <c r="AY329" s="217" t="s">
        <v>144</v>
      </c>
    </row>
    <row r="330" spans="2:65" s="12" customFormat="1" ht="13.5">
      <c r="B330" s="218"/>
      <c r="C330" s="219"/>
      <c r="D330" s="204" t="s">
        <v>155</v>
      </c>
      <c r="E330" s="220" t="s">
        <v>76</v>
      </c>
      <c r="F330" s="221" t="s">
        <v>158</v>
      </c>
      <c r="G330" s="219"/>
      <c r="H330" s="222">
        <v>8</v>
      </c>
      <c r="I330" s="223"/>
      <c r="J330" s="219"/>
      <c r="K330" s="219"/>
      <c r="L330" s="224"/>
      <c r="M330" s="225"/>
      <c r="N330" s="226"/>
      <c r="O330" s="226"/>
      <c r="P330" s="226"/>
      <c r="Q330" s="226"/>
      <c r="R330" s="226"/>
      <c r="S330" s="226"/>
      <c r="T330" s="227"/>
      <c r="AT330" s="228" t="s">
        <v>155</v>
      </c>
      <c r="AU330" s="228" t="s">
        <v>23</v>
      </c>
      <c r="AV330" s="12" t="s">
        <v>151</v>
      </c>
      <c r="AW330" s="12" t="s">
        <v>40</v>
      </c>
      <c r="AX330" s="12" t="s">
        <v>86</v>
      </c>
      <c r="AY330" s="228" t="s">
        <v>144</v>
      </c>
    </row>
    <row r="331" spans="2:65" s="1" customFormat="1" ht="16.5" customHeight="1">
      <c r="B331" s="41"/>
      <c r="C331" s="250" t="s">
        <v>478</v>
      </c>
      <c r="D331" s="250" t="s">
        <v>358</v>
      </c>
      <c r="E331" s="251" t="s">
        <v>479</v>
      </c>
      <c r="F331" s="252" t="s">
        <v>480</v>
      </c>
      <c r="G331" s="253" t="s">
        <v>481</v>
      </c>
      <c r="H331" s="254">
        <v>1</v>
      </c>
      <c r="I331" s="255"/>
      <c r="J331" s="256">
        <f t="shared" ref="J331:J337" si="0">ROUND(I331*H331,2)</f>
        <v>0</v>
      </c>
      <c r="K331" s="252" t="s">
        <v>76</v>
      </c>
      <c r="L331" s="257"/>
      <c r="M331" s="258" t="s">
        <v>76</v>
      </c>
      <c r="N331" s="259" t="s">
        <v>48</v>
      </c>
      <c r="O331" s="42"/>
      <c r="P331" s="201">
        <f t="shared" ref="P331:P337" si="1">O331*H331</f>
        <v>0</v>
      </c>
      <c r="Q331" s="201">
        <v>2.0000000000000002E-5</v>
      </c>
      <c r="R331" s="201">
        <f t="shared" ref="R331:R337" si="2">Q331*H331</f>
        <v>2.0000000000000002E-5</v>
      </c>
      <c r="S331" s="201">
        <v>0</v>
      </c>
      <c r="T331" s="202">
        <f t="shared" ref="T331:T337" si="3">S331*H331</f>
        <v>0</v>
      </c>
      <c r="AR331" s="24" t="s">
        <v>187</v>
      </c>
      <c r="AT331" s="24" t="s">
        <v>358</v>
      </c>
      <c r="AU331" s="24" t="s">
        <v>23</v>
      </c>
      <c r="AY331" s="24" t="s">
        <v>144</v>
      </c>
      <c r="BE331" s="203">
        <f t="shared" ref="BE331:BE337" si="4">IF(N331="základní",J331,0)</f>
        <v>0</v>
      </c>
      <c r="BF331" s="203">
        <f t="shared" ref="BF331:BF337" si="5">IF(N331="snížená",J331,0)</f>
        <v>0</v>
      </c>
      <c r="BG331" s="203">
        <f t="shared" ref="BG331:BG337" si="6">IF(N331="zákl. přenesená",J331,0)</f>
        <v>0</v>
      </c>
      <c r="BH331" s="203">
        <f t="shared" ref="BH331:BH337" si="7">IF(N331="sníž. přenesená",J331,0)</f>
        <v>0</v>
      </c>
      <c r="BI331" s="203">
        <f t="shared" ref="BI331:BI337" si="8">IF(N331="nulová",J331,0)</f>
        <v>0</v>
      </c>
      <c r="BJ331" s="24" t="s">
        <v>86</v>
      </c>
      <c r="BK331" s="203">
        <f t="shared" ref="BK331:BK337" si="9">ROUND(I331*H331,2)</f>
        <v>0</v>
      </c>
      <c r="BL331" s="24" t="s">
        <v>151</v>
      </c>
      <c r="BM331" s="24" t="s">
        <v>482</v>
      </c>
    </row>
    <row r="332" spans="2:65" s="1" customFormat="1" ht="16.5" customHeight="1">
      <c r="B332" s="41"/>
      <c r="C332" s="250" t="s">
        <v>483</v>
      </c>
      <c r="D332" s="250" t="s">
        <v>358</v>
      </c>
      <c r="E332" s="251" t="s">
        <v>484</v>
      </c>
      <c r="F332" s="252" t="s">
        <v>485</v>
      </c>
      <c r="G332" s="253" t="s">
        <v>481</v>
      </c>
      <c r="H332" s="254">
        <v>2</v>
      </c>
      <c r="I332" s="255"/>
      <c r="J332" s="256">
        <f t="shared" si="0"/>
        <v>0</v>
      </c>
      <c r="K332" s="252" t="s">
        <v>76</v>
      </c>
      <c r="L332" s="257"/>
      <c r="M332" s="258" t="s">
        <v>76</v>
      </c>
      <c r="N332" s="259" t="s">
        <v>48</v>
      </c>
      <c r="O332" s="42"/>
      <c r="P332" s="201">
        <f t="shared" si="1"/>
        <v>0</v>
      </c>
      <c r="Q332" s="201">
        <v>2.0000000000000002E-5</v>
      </c>
      <c r="R332" s="201">
        <f t="shared" si="2"/>
        <v>4.0000000000000003E-5</v>
      </c>
      <c r="S332" s="201">
        <v>0</v>
      </c>
      <c r="T332" s="202">
        <f t="shared" si="3"/>
        <v>0</v>
      </c>
      <c r="AR332" s="24" t="s">
        <v>187</v>
      </c>
      <c r="AT332" s="24" t="s">
        <v>358</v>
      </c>
      <c r="AU332" s="24" t="s">
        <v>23</v>
      </c>
      <c r="AY332" s="24" t="s">
        <v>144</v>
      </c>
      <c r="BE332" s="203">
        <f t="shared" si="4"/>
        <v>0</v>
      </c>
      <c r="BF332" s="203">
        <f t="shared" si="5"/>
        <v>0</v>
      </c>
      <c r="BG332" s="203">
        <f t="shared" si="6"/>
        <v>0</v>
      </c>
      <c r="BH332" s="203">
        <f t="shared" si="7"/>
        <v>0</v>
      </c>
      <c r="BI332" s="203">
        <f t="shared" si="8"/>
        <v>0</v>
      </c>
      <c r="BJ332" s="24" t="s">
        <v>86</v>
      </c>
      <c r="BK332" s="203">
        <f t="shared" si="9"/>
        <v>0</v>
      </c>
      <c r="BL332" s="24" t="s">
        <v>151</v>
      </c>
      <c r="BM332" s="24" t="s">
        <v>486</v>
      </c>
    </row>
    <row r="333" spans="2:65" s="1" customFormat="1" ht="16.5" customHeight="1">
      <c r="B333" s="41"/>
      <c r="C333" s="250" t="s">
        <v>487</v>
      </c>
      <c r="D333" s="250" t="s">
        <v>358</v>
      </c>
      <c r="E333" s="251" t="s">
        <v>488</v>
      </c>
      <c r="F333" s="252" t="s">
        <v>489</v>
      </c>
      <c r="G333" s="253" t="s">
        <v>481</v>
      </c>
      <c r="H333" s="254">
        <v>1</v>
      </c>
      <c r="I333" s="255"/>
      <c r="J333" s="256">
        <f t="shared" si="0"/>
        <v>0</v>
      </c>
      <c r="K333" s="252" t="s">
        <v>76</v>
      </c>
      <c r="L333" s="257"/>
      <c r="M333" s="258" t="s">
        <v>76</v>
      </c>
      <c r="N333" s="259" t="s">
        <v>48</v>
      </c>
      <c r="O333" s="42"/>
      <c r="P333" s="201">
        <f t="shared" si="1"/>
        <v>0</v>
      </c>
      <c r="Q333" s="201">
        <v>1.0000000000000001E-5</v>
      </c>
      <c r="R333" s="201">
        <f t="shared" si="2"/>
        <v>1.0000000000000001E-5</v>
      </c>
      <c r="S333" s="201">
        <v>0</v>
      </c>
      <c r="T333" s="202">
        <f t="shared" si="3"/>
        <v>0</v>
      </c>
      <c r="AR333" s="24" t="s">
        <v>187</v>
      </c>
      <c r="AT333" s="24" t="s">
        <v>358</v>
      </c>
      <c r="AU333" s="24" t="s">
        <v>23</v>
      </c>
      <c r="AY333" s="24" t="s">
        <v>144</v>
      </c>
      <c r="BE333" s="203">
        <f t="shared" si="4"/>
        <v>0</v>
      </c>
      <c r="BF333" s="203">
        <f t="shared" si="5"/>
        <v>0</v>
      </c>
      <c r="BG333" s="203">
        <f t="shared" si="6"/>
        <v>0</v>
      </c>
      <c r="BH333" s="203">
        <f t="shared" si="7"/>
        <v>0</v>
      </c>
      <c r="BI333" s="203">
        <f t="shared" si="8"/>
        <v>0</v>
      </c>
      <c r="BJ333" s="24" t="s">
        <v>86</v>
      </c>
      <c r="BK333" s="203">
        <f t="shared" si="9"/>
        <v>0</v>
      </c>
      <c r="BL333" s="24" t="s">
        <v>151</v>
      </c>
      <c r="BM333" s="24" t="s">
        <v>490</v>
      </c>
    </row>
    <row r="334" spans="2:65" s="1" customFormat="1" ht="16.5" customHeight="1">
      <c r="B334" s="41"/>
      <c r="C334" s="250" t="s">
        <v>491</v>
      </c>
      <c r="D334" s="250" t="s">
        <v>358</v>
      </c>
      <c r="E334" s="251" t="s">
        <v>492</v>
      </c>
      <c r="F334" s="252" t="s">
        <v>493</v>
      </c>
      <c r="G334" s="253" t="s">
        <v>481</v>
      </c>
      <c r="H334" s="254">
        <v>2</v>
      </c>
      <c r="I334" s="255"/>
      <c r="J334" s="256">
        <f t="shared" si="0"/>
        <v>0</v>
      </c>
      <c r="K334" s="252" t="s">
        <v>76</v>
      </c>
      <c r="L334" s="257"/>
      <c r="M334" s="258" t="s">
        <v>76</v>
      </c>
      <c r="N334" s="259" t="s">
        <v>48</v>
      </c>
      <c r="O334" s="42"/>
      <c r="P334" s="201">
        <f t="shared" si="1"/>
        <v>0</v>
      </c>
      <c r="Q334" s="201">
        <v>9.9000000000000008E-3</v>
      </c>
      <c r="R334" s="201">
        <f t="shared" si="2"/>
        <v>1.9800000000000002E-2</v>
      </c>
      <c r="S334" s="201">
        <v>0</v>
      </c>
      <c r="T334" s="202">
        <f t="shared" si="3"/>
        <v>0</v>
      </c>
      <c r="AR334" s="24" t="s">
        <v>187</v>
      </c>
      <c r="AT334" s="24" t="s">
        <v>358</v>
      </c>
      <c r="AU334" s="24" t="s">
        <v>23</v>
      </c>
      <c r="AY334" s="24" t="s">
        <v>144</v>
      </c>
      <c r="BE334" s="203">
        <f t="shared" si="4"/>
        <v>0</v>
      </c>
      <c r="BF334" s="203">
        <f t="shared" si="5"/>
        <v>0</v>
      </c>
      <c r="BG334" s="203">
        <f t="shared" si="6"/>
        <v>0</v>
      </c>
      <c r="BH334" s="203">
        <f t="shared" si="7"/>
        <v>0</v>
      </c>
      <c r="BI334" s="203">
        <f t="shared" si="8"/>
        <v>0</v>
      </c>
      <c r="BJ334" s="24" t="s">
        <v>86</v>
      </c>
      <c r="BK334" s="203">
        <f t="shared" si="9"/>
        <v>0</v>
      </c>
      <c r="BL334" s="24" t="s">
        <v>151</v>
      </c>
      <c r="BM334" s="24" t="s">
        <v>494</v>
      </c>
    </row>
    <row r="335" spans="2:65" s="1" customFormat="1" ht="16.5" customHeight="1">
      <c r="B335" s="41"/>
      <c r="C335" s="250" t="s">
        <v>495</v>
      </c>
      <c r="D335" s="250" t="s">
        <v>358</v>
      </c>
      <c r="E335" s="251" t="s">
        <v>496</v>
      </c>
      <c r="F335" s="252" t="s">
        <v>497</v>
      </c>
      <c r="G335" s="253" t="s">
        <v>481</v>
      </c>
      <c r="H335" s="254">
        <v>1</v>
      </c>
      <c r="I335" s="255"/>
      <c r="J335" s="256">
        <f t="shared" si="0"/>
        <v>0</v>
      </c>
      <c r="K335" s="252" t="s">
        <v>76</v>
      </c>
      <c r="L335" s="257"/>
      <c r="M335" s="258" t="s">
        <v>76</v>
      </c>
      <c r="N335" s="259" t="s">
        <v>48</v>
      </c>
      <c r="O335" s="42"/>
      <c r="P335" s="201">
        <f t="shared" si="1"/>
        <v>0</v>
      </c>
      <c r="Q335" s="201">
        <v>3.7100000000000002E-3</v>
      </c>
      <c r="R335" s="201">
        <f t="shared" si="2"/>
        <v>3.7100000000000002E-3</v>
      </c>
      <c r="S335" s="201">
        <v>0</v>
      </c>
      <c r="T335" s="202">
        <f t="shared" si="3"/>
        <v>0</v>
      </c>
      <c r="AR335" s="24" t="s">
        <v>187</v>
      </c>
      <c r="AT335" s="24" t="s">
        <v>358</v>
      </c>
      <c r="AU335" s="24" t="s">
        <v>23</v>
      </c>
      <c r="AY335" s="24" t="s">
        <v>144</v>
      </c>
      <c r="BE335" s="203">
        <f t="shared" si="4"/>
        <v>0</v>
      </c>
      <c r="BF335" s="203">
        <f t="shared" si="5"/>
        <v>0</v>
      </c>
      <c r="BG335" s="203">
        <f t="shared" si="6"/>
        <v>0</v>
      </c>
      <c r="BH335" s="203">
        <f t="shared" si="7"/>
        <v>0</v>
      </c>
      <c r="BI335" s="203">
        <f t="shared" si="8"/>
        <v>0</v>
      </c>
      <c r="BJ335" s="24" t="s">
        <v>86</v>
      </c>
      <c r="BK335" s="203">
        <f t="shared" si="9"/>
        <v>0</v>
      </c>
      <c r="BL335" s="24" t="s">
        <v>151</v>
      </c>
      <c r="BM335" s="24" t="s">
        <v>498</v>
      </c>
    </row>
    <row r="336" spans="2:65" s="1" customFormat="1" ht="16.5" customHeight="1">
      <c r="B336" s="41"/>
      <c r="C336" s="250" t="s">
        <v>499</v>
      </c>
      <c r="D336" s="250" t="s">
        <v>358</v>
      </c>
      <c r="E336" s="251" t="s">
        <v>500</v>
      </c>
      <c r="F336" s="252" t="s">
        <v>501</v>
      </c>
      <c r="G336" s="253" t="s">
        <v>502</v>
      </c>
      <c r="H336" s="254">
        <v>1</v>
      </c>
      <c r="I336" s="255"/>
      <c r="J336" s="256">
        <f t="shared" si="0"/>
        <v>0</v>
      </c>
      <c r="K336" s="252" t="s">
        <v>76</v>
      </c>
      <c r="L336" s="257"/>
      <c r="M336" s="258" t="s">
        <v>76</v>
      </c>
      <c r="N336" s="259" t="s">
        <v>48</v>
      </c>
      <c r="O336" s="42"/>
      <c r="P336" s="201">
        <f t="shared" si="1"/>
        <v>0</v>
      </c>
      <c r="Q336" s="201">
        <v>3.5999999999999999E-3</v>
      </c>
      <c r="R336" s="201">
        <f t="shared" si="2"/>
        <v>3.5999999999999999E-3</v>
      </c>
      <c r="S336" s="201">
        <v>0</v>
      </c>
      <c r="T336" s="202">
        <f t="shared" si="3"/>
        <v>0</v>
      </c>
      <c r="AR336" s="24" t="s">
        <v>187</v>
      </c>
      <c r="AT336" s="24" t="s">
        <v>358</v>
      </c>
      <c r="AU336" s="24" t="s">
        <v>23</v>
      </c>
      <c r="AY336" s="24" t="s">
        <v>144</v>
      </c>
      <c r="BE336" s="203">
        <f t="shared" si="4"/>
        <v>0</v>
      </c>
      <c r="BF336" s="203">
        <f t="shared" si="5"/>
        <v>0</v>
      </c>
      <c r="BG336" s="203">
        <f t="shared" si="6"/>
        <v>0</v>
      </c>
      <c r="BH336" s="203">
        <f t="shared" si="7"/>
        <v>0</v>
      </c>
      <c r="BI336" s="203">
        <f t="shared" si="8"/>
        <v>0</v>
      </c>
      <c r="BJ336" s="24" t="s">
        <v>86</v>
      </c>
      <c r="BK336" s="203">
        <f t="shared" si="9"/>
        <v>0</v>
      </c>
      <c r="BL336" s="24" t="s">
        <v>151</v>
      </c>
      <c r="BM336" s="24" t="s">
        <v>503</v>
      </c>
    </row>
    <row r="337" spans="2:65" s="1" customFormat="1" ht="38.25" customHeight="1">
      <c r="B337" s="41"/>
      <c r="C337" s="192" t="s">
        <v>504</v>
      </c>
      <c r="D337" s="192" t="s">
        <v>146</v>
      </c>
      <c r="E337" s="193" t="s">
        <v>505</v>
      </c>
      <c r="F337" s="194" t="s">
        <v>506</v>
      </c>
      <c r="G337" s="195" t="s">
        <v>166</v>
      </c>
      <c r="H337" s="196">
        <v>2</v>
      </c>
      <c r="I337" s="197"/>
      <c r="J337" s="198">
        <f t="shared" si="0"/>
        <v>0</v>
      </c>
      <c r="K337" s="194" t="s">
        <v>150</v>
      </c>
      <c r="L337" s="61"/>
      <c r="M337" s="199" t="s">
        <v>76</v>
      </c>
      <c r="N337" s="200" t="s">
        <v>48</v>
      </c>
      <c r="O337" s="42"/>
      <c r="P337" s="201">
        <f t="shared" si="1"/>
        <v>0</v>
      </c>
      <c r="Q337" s="201">
        <v>0</v>
      </c>
      <c r="R337" s="201">
        <f t="shared" si="2"/>
        <v>0</v>
      </c>
      <c r="S337" s="201">
        <v>0</v>
      </c>
      <c r="T337" s="202">
        <f t="shared" si="3"/>
        <v>0</v>
      </c>
      <c r="AR337" s="24" t="s">
        <v>151</v>
      </c>
      <c r="AT337" s="24" t="s">
        <v>146</v>
      </c>
      <c r="AU337" s="24" t="s">
        <v>23</v>
      </c>
      <c r="AY337" s="24" t="s">
        <v>144</v>
      </c>
      <c r="BE337" s="203">
        <f t="shared" si="4"/>
        <v>0</v>
      </c>
      <c r="BF337" s="203">
        <f t="shared" si="5"/>
        <v>0</v>
      </c>
      <c r="BG337" s="203">
        <f t="shared" si="6"/>
        <v>0</v>
      </c>
      <c r="BH337" s="203">
        <f t="shared" si="7"/>
        <v>0</v>
      </c>
      <c r="BI337" s="203">
        <f t="shared" si="8"/>
        <v>0</v>
      </c>
      <c r="BJ337" s="24" t="s">
        <v>86</v>
      </c>
      <c r="BK337" s="203">
        <f t="shared" si="9"/>
        <v>0</v>
      </c>
      <c r="BL337" s="24" t="s">
        <v>151</v>
      </c>
      <c r="BM337" s="24" t="s">
        <v>507</v>
      </c>
    </row>
    <row r="338" spans="2:65" s="1" customFormat="1" ht="67.5">
      <c r="B338" s="41"/>
      <c r="C338" s="63"/>
      <c r="D338" s="204" t="s">
        <v>153</v>
      </c>
      <c r="E338" s="63"/>
      <c r="F338" s="205" t="s">
        <v>471</v>
      </c>
      <c r="G338" s="63"/>
      <c r="H338" s="63"/>
      <c r="I338" s="163"/>
      <c r="J338" s="63"/>
      <c r="K338" s="63"/>
      <c r="L338" s="61"/>
      <c r="M338" s="206"/>
      <c r="N338" s="42"/>
      <c r="O338" s="42"/>
      <c r="P338" s="42"/>
      <c r="Q338" s="42"/>
      <c r="R338" s="42"/>
      <c r="S338" s="42"/>
      <c r="T338" s="78"/>
      <c r="AT338" s="24" t="s">
        <v>153</v>
      </c>
      <c r="AU338" s="24" t="s">
        <v>23</v>
      </c>
    </row>
    <row r="339" spans="2:65" s="11" customFormat="1" ht="13.5">
      <c r="B339" s="207"/>
      <c r="C339" s="208"/>
      <c r="D339" s="204" t="s">
        <v>155</v>
      </c>
      <c r="E339" s="209" t="s">
        <v>76</v>
      </c>
      <c r="F339" s="210" t="s">
        <v>508</v>
      </c>
      <c r="G339" s="208"/>
      <c r="H339" s="211">
        <v>2</v>
      </c>
      <c r="I339" s="212"/>
      <c r="J339" s="208"/>
      <c r="K339" s="208"/>
      <c r="L339" s="213"/>
      <c r="M339" s="214"/>
      <c r="N339" s="215"/>
      <c r="O339" s="215"/>
      <c r="P339" s="215"/>
      <c r="Q339" s="215"/>
      <c r="R339" s="215"/>
      <c r="S339" s="215"/>
      <c r="T339" s="216"/>
      <c r="AT339" s="217" t="s">
        <v>155</v>
      </c>
      <c r="AU339" s="217" t="s">
        <v>23</v>
      </c>
      <c r="AV339" s="11" t="s">
        <v>23</v>
      </c>
      <c r="AW339" s="11" t="s">
        <v>40</v>
      </c>
      <c r="AX339" s="11" t="s">
        <v>78</v>
      </c>
      <c r="AY339" s="217" t="s">
        <v>144</v>
      </c>
    </row>
    <row r="340" spans="2:65" s="12" customFormat="1" ht="13.5">
      <c r="B340" s="218"/>
      <c r="C340" s="219"/>
      <c r="D340" s="204" t="s">
        <v>155</v>
      </c>
      <c r="E340" s="220" t="s">
        <v>76</v>
      </c>
      <c r="F340" s="221" t="s">
        <v>158</v>
      </c>
      <c r="G340" s="219"/>
      <c r="H340" s="222">
        <v>2</v>
      </c>
      <c r="I340" s="223"/>
      <c r="J340" s="219"/>
      <c r="K340" s="219"/>
      <c r="L340" s="224"/>
      <c r="M340" s="225"/>
      <c r="N340" s="226"/>
      <c r="O340" s="226"/>
      <c r="P340" s="226"/>
      <c r="Q340" s="226"/>
      <c r="R340" s="226"/>
      <c r="S340" s="226"/>
      <c r="T340" s="227"/>
      <c r="AT340" s="228" t="s">
        <v>155</v>
      </c>
      <c r="AU340" s="228" t="s">
        <v>23</v>
      </c>
      <c r="AV340" s="12" t="s">
        <v>151</v>
      </c>
      <c r="AW340" s="12" t="s">
        <v>40</v>
      </c>
      <c r="AX340" s="12" t="s">
        <v>86</v>
      </c>
      <c r="AY340" s="228" t="s">
        <v>144</v>
      </c>
    </row>
    <row r="341" spans="2:65" s="1" customFormat="1" ht="25.5" customHeight="1">
      <c r="B341" s="41"/>
      <c r="C341" s="250" t="s">
        <v>509</v>
      </c>
      <c r="D341" s="250" t="s">
        <v>358</v>
      </c>
      <c r="E341" s="251" t="s">
        <v>510</v>
      </c>
      <c r="F341" s="252" t="s">
        <v>511</v>
      </c>
      <c r="G341" s="253" t="s">
        <v>166</v>
      </c>
      <c r="H341" s="254">
        <v>2</v>
      </c>
      <c r="I341" s="255"/>
      <c r="J341" s="256">
        <f>ROUND(I341*H341,2)</f>
        <v>0</v>
      </c>
      <c r="K341" s="252" t="s">
        <v>150</v>
      </c>
      <c r="L341" s="257"/>
      <c r="M341" s="258" t="s">
        <v>76</v>
      </c>
      <c r="N341" s="259" t="s">
        <v>48</v>
      </c>
      <c r="O341" s="42"/>
      <c r="P341" s="201">
        <f>O341*H341</f>
        <v>0</v>
      </c>
      <c r="Q341" s="201">
        <v>1.44E-2</v>
      </c>
      <c r="R341" s="201">
        <f>Q341*H341</f>
        <v>2.8799999999999999E-2</v>
      </c>
      <c r="S341" s="201">
        <v>0</v>
      </c>
      <c r="T341" s="202">
        <f>S341*H341</f>
        <v>0</v>
      </c>
      <c r="AR341" s="24" t="s">
        <v>187</v>
      </c>
      <c r="AT341" s="24" t="s">
        <v>358</v>
      </c>
      <c r="AU341" s="24" t="s">
        <v>23</v>
      </c>
      <c r="AY341" s="24" t="s">
        <v>144</v>
      </c>
      <c r="BE341" s="203">
        <f>IF(N341="základní",J341,0)</f>
        <v>0</v>
      </c>
      <c r="BF341" s="203">
        <f>IF(N341="snížená",J341,0)</f>
        <v>0</v>
      </c>
      <c r="BG341" s="203">
        <f>IF(N341="zákl. přenesená",J341,0)</f>
        <v>0</v>
      </c>
      <c r="BH341" s="203">
        <f>IF(N341="sníž. přenesená",J341,0)</f>
        <v>0</v>
      </c>
      <c r="BI341" s="203">
        <f>IF(N341="nulová",J341,0)</f>
        <v>0</v>
      </c>
      <c r="BJ341" s="24" t="s">
        <v>86</v>
      </c>
      <c r="BK341" s="203">
        <f>ROUND(I341*H341,2)</f>
        <v>0</v>
      </c>
      <c r="BL341" s="24" t="s">
        <v>151</v>
      </c>
      <c r="BM341" s="24" t="s">
        <v>512</v>
      </c>
    </row>
    <row r="342" spans="2:65" s="1" customFormat="1" ht="38.25" customHeight="1">
      <c r="B342" s="41"/>
      <c r="C342" s="192" t="s">
        <v>513</v>
      </c>
      <c r="D342" s="192" t="s">
        <v>146</v>
      </c>
      <c r="E342" s="193" t="s">
        <v>514</v>
      </c>
      <c r="F342" s="194" t="s">
        <v>515</v>
      </c>
      <c r="G342" s="195" t="s">
        <v>166</v>
      </c>
      <c r="H342" s="196">
        <v>9</v>
      </c>
      <c r="I342" s="197"/>
      <c r="J342" s="198">
        <f>ROUND(I342*H342,2)</f>
        <v>0</v>
      </c>
      <c r="K342" s="194" t="s">
        <v>150</v>
      </c>
      <c r="L342" s="61"/>
      <c r="M342" s="199" t="s">
        <v>76</v>
      </c>
      <c r="N342" s="200" t="s">
        <v>48</v>
      </c>
      <c r="O342" s="42"/>
      <c r="P342" s="201">
        <f>O342*H342</f>
        <v>0</v>
      </c>
      <c r="Q342" s="201">
        <v>2.96E-3</v>
      </c>
      <c r="R342" s="201">
        <f>Q342*H342</f>
        <v>2.664E-2</v>
      </c>
      <c r="S342" s="201">
        <v>0</v>
      </c>
      <c r="T342" s="202">
        <f>S342*H342</f>
        <v>0</v>
      </c>
      <c r="AR342" s="24" t="s">
        <v>151</v>
      </c>
      <c r="AT342" s="24" t="s">
        <v>146</v>
      </c>
      <c r="AU342" s="24" t="s">
        <v>23</v>
      </c>
      <c r="AY342" s="24" t="s">
        <v>144</v>
      </c>
      <c r="BE342" s="203">
        <f>IF(N342="základní",J342,0)</f>
        <v>0</v>
      </c>
      <c r="BF342" s="203">
        <f>IF(N342="snížená",J342,0)</f>
        <v>0</v>
      </c>
      <c r="BG342" s="203">
        <f>IF(N342="zákl. přenesená",J342,0)</f>
        <v>0</v>
      </c>
      <c r="BH342" s="203">
        <f>IF(N342="sníž. přenesená",J342,0)</f>
        <v>0</v>
      </c>
      <c r="BI342" s="203">
        <f>IF(N342="nulová",J342,0)</f>
        <v>0</v>
      </c>
      <c r="BJ342" s="24" t="s">
        <v>86</v>
      </c>
      <c r="BK342" s="203">
        <f>ROUND(I342*H342,2)</f>
        <v>0</v>
      </c>
      <c r="BL342" s="24" t="s">
        <v>151</v>
      </c>
      <c r="BM342" s="24" t="s">
        <v>516</v>
      </c>
    </row>
    <row r="343" spans="2:65" s="1" customFormat="1" ht="67.5">
      <c r="B343" s="41"/>
      <c r="C343" s="63"/>
      <c r="D343" s="204" t="s">
        <v>153</v>
      </c>
      <c r="E343" s="63"/>
      <c r="F343" s="205" t="s">
        <v>471</v>
      </c>
      <c r="G343" s="63"/>
      <c r="H343" s="63"/>
      <c r="I343" s="163"/>
      <c r="J343" s="63"/>
      <c r="K343" s="63"/>
      <c r="L343" s="61"/>
      <c r="M343" s="206"/>
      <c r="N343" s="42"/>
      <c r="O343" s="42"/>
      <c r="P343" s="42"/>
      <c r="Q343" s="42"/>
      <c r="R343" s="42"/>
      <c r="S343" s="42"/>
      <c r="T343" s="78"/>
      <c r="AT343" s="24" t="s">
        <v>153</v>
      </c>
      <c r="AU343" s="24" t="s">
        <v>23</v>
      </c>
    </row>
    <row r="344" spans="2:65" s="11" customFormat="1" ht="13.5">
      <c r="B344" s="207"/>
      <c r="C344" s="208"/>
      <c r="D344" s="204" t="s">
        <v>155</v>
      </c>
      <c r="E344" s="209" t="s">
        <v>76</v>
      </c>
      <c r="F344" s="210" t="s">
        <v>517</v>
      </c>
      <c r="G344" s="208"/>
      <c r="H344" s="211">
        <v>3</v>
      </c>
      <c r="I344" s="212"/>
      <c r="J344" s="208"/>
      <c r="K344" s="208"/>
      <c r="L344" s="213"/>
      <c r="M344" s="214"/>
      <c r="N344" s="215"/>
      <c r="O344" s="215"/>
      <c r="P344" s="215"/>
      <c r="Q344" s="215"/>
      <c r="R344" s="215"/>
      <c r="S344" s="215"/>
      <c r="T344" s="216"/>
      <c r="AT344" s="217" t="s">
        <v>155</v>
      </c>
      <c r="AU344" s="217" t="s">
        <v>23</v>
      </c>
      <c r="AV344" s="11" t="s">
        <v>23</v>
      </c>
      <c r="AW344" s="11" t="s">
        <v>40</v>
      </c>
      <c r="AX344" s="11" t="s">
        <v>78</v>
      </c>
      <c r="AY344" s="217" t="s">
        <v>144</v>
      </c>
    </row>
    <row r="345" spans="2:65" s="11" customFormat="1" ht="13.5">
      <c r="B345" s="207"/>
      <c r="C345" s="208"/>
      <c r="D345" s="204" t="s">
        <v>155</v>
      </c>
      <c r="E345" s="209" t="s">
        <v>76</v>
      </c>
      <c r="F345" s="210" t="s">
        <v>518</v>
      </c>
      <c r="G345" s="208"/>
      <c r="H345" s="211">
        <v>1</v>
      </c>
      <c r="I345" s="212"/>
      <c r="J345" s="208"/>
      <c r="K345" s="208"/>
      <c r="L345" s="213"/>
      <c r="M345" s="214"/>
      <c r="N345" s="215"/>
      <c r="O345" s="215"/>
      <c r="P345" s="215"/>
      <c r="Q345" s="215"/>
      <c r="R345" s="215"/>
      <c r="S345" s="215"/>
      <c r="T345" s="216"/>
      <c r="AT345" s="217" t="s">
        <v>155</v>
      </c>
      <c r="AU345" s="217" t="s">
        <v>23</v>
      </c>
      <c r="AV345" s="11" t="s">
        <v>23</v>
      </c>
      <c r="AW345" s="11" t="s">
        <v>40</v>
      </c>
      <c r="AX345" s="11" t="s">
        <v>78</v>
      </c>
      <c r="AY345" s="217" t="s">
        <v>144</v>
      </c>
    </row>
    <row r="346" spans="2:65" s="11" customFormat="1" ht="13.5">
      <c r="B346" s="207"/>
      <c r="C346" s="208"/>
      <c r="D346" s="204" t="s">
        <v>155</v>
      </c>
      <c r="E346" s="209" t="s">
        <v>76</v>
      </c>
      <c r="F346" s="210" t="s">
        <v>519</v>
      </c>
      <c r="G346" s="208"/>
      <c r="H346" s="211">
        <v>2</v>
      </c>
      <c r="I346" s="212"/>
      <c r="J346" s="208"/>
      <c r="K346" s="208"/>
      <c r="L346" s="213"/>
      <c r="M346" s="214"/>
      <c r="N346" s="215"/>
      <c r="O346" s="215"/>
      <c r="P346" s="215"/>
      <c r="Q346" s="215"/>
      <c r="R346" s="215"/>
      <c r="S346" s="215"/>
      <c r="T346" s="216"/>
      <c r="AT346" s="217" t="s">
        <v>155</v>
      </c>
      <c r="AU346" s="217" t="s">
        <v>23</v>
      </c>
      <c r="AV346" s="11" t="s">
        <v>23</v>
      </c>
      <c r="AW346" s="11" t="s">
        <v>40</v>
      </c>
      <c r="AX346" s="11" t="s">
        <v>78</v>
      </c>
      <c r="AY346" s="217" t="s">
        <v>144</v>
      </c>
    </row>
    <row r="347" spans="2:65" s="11" customFormat="1" ht="13.5">
      <c r="B347" s="207"/>
      <c r="C347" s="208"/>
      <c r="D347" s="204" t="s">
        <v>155</v>
      </c>
      <c r="E347" s="209" t="s">
        <v>76</v>
      </c>
      <c r="F347" s="210" t="s">
        <v>520</v>
      </c>
      <c r="G347" s="208"/>
      <c r="H347" s="211">
        <v>1</v>
      </c>
      <c r="I347" s="212"/>
      <c r="J347" s="208"/>
      <c r="K347" s="208"/>
      <c r="L347" s="213"/>
      <c r="M347" s="214"/>
      <c r="N347" s="215"/>
      <c r="O347" s="215"/>
      <c r="P347" s="215"/>
      <c r="Q347" s="215"/>
      <c r="R347" s="215"/>
      <c r="S347" s="215"/>
      <c r="T347" s="216"/>
      <c r="AT347" s="217" t="s">
        <v>155</v>
      </c>
      <c r="AU347" s="217" t="s">
        <v>23</v>
      </c>
      <c r="AV347" s="11" t="s">
        <v>23</v>
      </c>
      <c r="AW347" s="11" t="s">
        <v>40</v>
      </c>
      <c r="AX347" s="11" t="s">
        <v>78</v>
      </c>
      <c r="AY347" s="217" t="s">
        <v>144</v>
      </c>
    </row>
    <row r="348" spans="2:65" s="11" customFormat="1" ht="13.5">
      <c r="B348" s="207"/>
      <c r="C348" s="208"/>
      <c r="D348" s="204" t="s">
        <v>155</v>
      </c>
      <c r="E348" s="209" t="s">
        <v>76</v>
      </c>
      <c r="F348" s="210" t="s">
        <v>521</v>
      </c>
      <c r="G348" s="208"/>
      <c r="H348" s="211">
        <v>1</v>
      </c>
      <c r="I348" s="212"/>
      <c r="J348" s="208"/>
      <c r="K348" s="208"/>
      <c r="L348" s="213"/>
      <c r="M348" s="214"/>
      <c r="N348" s="215"/>
      <c r="O348" s="215"/>
      <c r="P348" s="215"/>
      <c r="Q348" s="215"/>
      <c r="R348" s="215"/>
      <c r="S348" s="215"/>
      <c r="T348" s="216"/>
      <c r="AT348" s="217" t="s">
        <v>155</v>
      </c>
      <c r="AU348" s="217" t="s">
        <v>23</v>
      </c>
      <c r="AV348" s="11" t="s">
        <v>23</v>
      </c>
      <c r="AW348" s="11" t="s">
        <v>40</v>
      </c>
      <c r="AX348" s="11" t="s">
        <v>78</v>
      </c>
      <c r="AY348" s="217" t="s">
        <v>144</v>
      </c>
    </row>
    <row r="349" spans="2:65" s="11" customFormat="1" ht="13.5">
      <c r="B349" s="207"/>
      <c r="C349" s="208"/>
      <c r="D349" s="204" t="s">
        <v>155</v>
      </c>
      <c r="E349" s="209" t="s">
        <v>76</v>
      </c>
      <c r="F349" s="210" t="s">
        <v>522</v>
      </c>
      <c r="G349" s="208"/>
      <c r="H349" s="211">
        <v>1</v>
      </c>
      <c r="I349" s="212"/>
      <c r="J349" s="208"/>
      <c r="K349" s="208"/>
      <c r="L349" s="213"/>
      <c r="M349" s="214"/>
      <c r="N349" s="215"/>
      <c r="O349" s="215"/>
      <c r="P349" s="215"/>
      <c r="Q349" s="215"/>
      <c r="R349" s="215"/>
      <c r="S349" s="215"/>
      <c r="T349" s="216"/>
      <c r="AT349" s="217" t="s">
        <v>155</v>
      </c>
      <c r="AU349" s="217" t="s">
        <v>23</v>
      </c>
      <c r="AV349" s="11" t="s">
        <v>23</v>
      </c>
      <c r="AW349" s="11" t="s">
        <v>40</v>
      </c>
      <c r="AX349" s="11" t="s">
        <v>78</v>
      </c>
      <c r="AY349" s="217" t="s">
        <v>144</v>
      </c>
    </row>
    <row r="350" spans="2:65" s="12" customFormat="1" ht="13.5">
      <c r="B350" s="218"/>
      <c r="C350" s="219"/>
      <c r="D350" s="204" t="s">
        <v>155</v>
      </c>
      <c r="E350" s="220" t="s">
        <v>76</v>
      </c>
      <c r="F350" s="221" t="s">
        <v>158</v>
      </c>
      <c r="G350" s="219"/>
      <c r="H350" s="222">
        <v>9</v>
      </c>
      <c r="I350" s="223"/>
      <c r="J350" s="219"/>
      <c r="K350" s="219"/>
      <c r="L350" s="224"/>
      <c r="M350" s="225"/>
      <c r="N350" s="226"/>
      <c r="O350" s="226"/>
      <c r="P350" s="226"/>
      <c r="Q350" s="226"/>
      <c r="R350" s="226"/>
      <c r="S350" s="226"/>
      <c r="T350" s="227"/>
      <c r="AT350" s="228" t="s">
        <v>155</v>
      </c>
      <c r="AU350" s="228" t="s">
        <v>23</v>
      </c>
      <c r="AV350" s="12" t="s">
        <v>151</v>
      </c>
      <c r="AW350" s="12" t="s">
        <v>40</v>
      </c>
      <c r="AX350" s="12" t="s">
        <v>86</v>
      </c>
      <c r="AY350" s="228" t="s">
        <v>144</v>
      </c>
    </row>
    <row r="351" spans="2:65" s="1" customFormat="1" ht="16.5" customHeight="1">
      <c r="B351" s="41"/>
      <c r="C351" s="250" t="s">
        <v>523</v>
      </c>
      <c r="D351" s="250" t="s">
        <v>358</v>
      </c>
      <c r="E351" s="251" t="s">
        <v>524</v>
      </c>
      <c r="F351" s="252" t="s">
        <v>525</v>
      </c>
      <c r="G351" s="253" t="s">
        <v>481</v>
      </c>
      <c r="H351" s="254">
        <v>1</v>
      </c>
      <c r="I351" s="255"/>
      <c r="J351" s="256">
        <f t="shared" ref="J351:J357" si="10">ROUND(I351*H351,2)</f>
        <v>0</v>
      </c>
      <c r="K351" s="252" t="s">
        <v>76</v>
      </c>
      <c r="L351" s="257"/>
      <c r="M351" s="258" t="s">
        <v>76</v>
      </c>
      <c r="N351" s="259" t="s">
        <v>48</v>
      </c>
      <c r="O351" s="42"/>
      <c r="P351" s="201">
        <f t="shared" ref="P351:P357" si="11">O351*H351</f>
        <v>0</v>
      </c>
      <c r="Q351" s="201">
        <v>2.0500000000000001E-2</v>
      </c>
      <c r="R351" s="201">
        <f t="shared" ref="R351:R357" si="12">Q351*H351</f>
        <v>2.0500000000000001E-2</v>
      </c>
      <c r="S351" s="201">
        <v>0</v>
      </c>
      <c r="T351" s="202">
        <f t="shared" ref="T351:T357" si="13">S351*H351</f>
        <v>0</v>
      </c>
      <c r="AR351" s="24" t="s">
        <v>187</v>
      </c>
      <c r="AT351" s="24" t="s">
        <v>358</v>
      </c>
      <c r="AU351" s="24" t="s">
        <v>23</v>
      </c>
      <c r="AY351" s="24" t="s">
        <v>144</v>
      </c>
      <c r="BE351" s="203">
        <f t="shared" ref="BE351:BE357" si="14">IF(N351="základní",J351,0)</f>
        <v>0</v>
      </c>
      <c r="BF351" s="203">
        <f t="shared" ref="BF351:BF357" si="15">IF(N351="snížená",J351,0)</f>
        <v>0</v>
      </c>
      <c r="BG351" s="203">
        <f t="shared" ref="BG351:BG357" si="16">IF(N351="zákl. přenesená",J351,0)</f>
        <v>0</v>
      </c>
      <c r="BH351" s="203">
        <f t="shared" ref="BH351:BH357" si="17">IF(N351="sníž. přenesená",J351,0)</f>
        <v>0</v>
      </c>
      <c r="BI351" s="203">
        <f t="shared" ref="BI351:BI357" si="18">IF(N351="nulová",J351,0)</f>
        <v>0</v>
      </c>
      <c r="BJ351" s="24" t="s">
        <v>86</v>
      </c>
      <c r="BK351" s="203">
        <f t="shared" ref="BK351:BK357" si="19">ROUND(I351*H351,2)</f>
        <v>0</v>
      </c>
      <c r="BL351" s="24" t="s">
        <v>151</v>
      </c>
      <c r="BM351" s="24" t="s">
        <v>526</v>
      </c>
    </row>
    <row r="352" spans="2:65" s="1" customFormat="1" ht="16.5" customHeight="1">
      <c r="B352" s="41"/>
      <c r="C352" s="250" t="s">
        <v>527</v>
      </c>
      <c r="D352" s="250" t="s">
        <v>358</v>
      </c>
      <c r="E352" s="251" t="s">
        <v>528</v>
      </c>
      <c r="F352" s="252" t="s">
        <v>529</v>
      </c>
      <c r="G352" s="253" t="s">
        <v>481</v>
      </c>
      <c r="H352" s="254">
        <v>1</v>
      </c>
      <c r="I352" s="255"/>
      <c r="J352" s="256">
        <f t="shared" si="10"/>
        <v>0</v>
      </c>
      <c r="K352" s="252" t="s">
        <v>76</v>
      </c>
      <c r="L352" s="257"/>
      <c r="M352" s="258" t="s">
        <v>76</v>
      </c>
      <c r="N352" s="259" t="s">
        <v>48</v>
      </c>
      <c r="O352" s="42"/>
      <c r="P352" s="201">
        <f t="shared" si="11"/>
        <v>0</v>
      </c>
      <c r="Q352" s="201">
        <v>2.0000000000000002E-5</v>
      </c>
      <c r="R352" s="201">
        <f t="shared" si="12"/>
        <v>2.0000000000000002E-5</v>
      </c>
      <c r="S352" s="201">
        <v>0</v>
      </c>
      <c r="T352" s="202">
        <f t="shared" si="13"/>
        <v>0</v>
      </c>
      <c r="AR352" s="24" t="s">
        <v>187</v>
      </c>
      <c r="AT352" s="24" t="s">
        <v>358</v>
      </c>
      <c r="AU352" s="24" t="s">
        <v>23</v>
      </c>
      <c r="AY352" s="24" t="s">
        <v>144</v>
      </c>
      <c r="BE352" s="203">
        <f t="shared" si="14"/>
        <v>0</v>
      </c>
      <c r="BF352" s="203">
        <f t="shared" si="15"/>
        <v>0</v>
      </c>
      <c r="BG352" s="203">
        <f t="shared" si="16"/>
        <v>0</v>
      </c>
      <c r="BH352" s="203">
        <f t="shared" si="17"/>
        <v>0</v>
      </c>
      <c r="BI352" s="203">
        <f t="shared" si="18"/>
        <v>0</v>
      </c>
      <c r="BJ352" s="24" t="s">
        <v>86</v>
      </c>
      <c r="BK352" s="203">
        <f t="shared" si="19"/>
        <v>0</v>
      </c>
      <c r="BL352" s="24" t="s">
        <v>151</v>
      </c>
      <c r="BM352" s="24" t="s">
        <v>530</v>
      </c>
    </row>
    <row r="353" spans="2:65" s="1" customFormat="1" ht="16.5" customHeight="1">
      <c r="B353" s="41"/>
      <c r="C353" s="250" t="s">
        <v>531</v>
      </c>
      <c r="D353" s="250" t="s">
        <v>358</v>
      </c>
      <c r="E353" s="251" t="s">
        <v>532</v>
      </c>
      <c r="F353" s="252" t="s">
        <v>533</v>
      </c>
      <c r="G353" s="253" t="s">
        <v>481</v>
      </c>
      <c r="H353" s="254">
        <v>1</v>
      </c>
      <c r="I353" s="255"/>
      <c r="J353" s="256">
        <f t="shared" si="10"/>
        <v>0</v>
      </c>
      <c r="K353" s="252" t="s">
        <v>76</v>
      </c>
      <c r="L353" s="257"/>
      <c r="M353" s="258" t="s">
        <v>76</v>
      </c>
      <c r="N353" s="259" t="s">
        <v>48</v>
      </c>
      <c r="O353" s="42"/>
      <c r="P353" s="201">
        <f t="shared" si="11"/>
        <v>0</v>
      </c>
      <c r="Q353" s="201">
        <v>2.3E-2</v>
      </c>
      <c r="R353" s="201">
        <f t="shared" si="12"/>
        <v>2.3E-2</v>
      </c>
      <c r="S353" s="201">
        <v>0</v>
      </c>
      <c r="T353" s="202">
        <f t="shared" si="13"/>
        <v>0</v>
      </c>
      <c r="AR353" s="24" t="s">
        <v>187</v>
      </c>
      <c r="AT353" s="24" t="s">
        <v>358</v>
      </c>
      <c r="AU353" s="24" t="s">
        <v>23</v>
      </c>
      <c r="AY353" s="24" t="s">
        <v>144</v>
      </c>
      <c r="BE353" s="203">
        <f t="shared" si="14"/>
        <v>0</v>
      </c>
      <c r="BF353" s="203">
        <f t="shared" si="15"/>
        <v>0</v>
      </c>
      <c r="BG353" s="203">
        <f t="shared" si="16"/>
        <v>0</v>
      </c>
      <c r="BH353" s="203">
        <f t="shared" si="17"/>
        <v>0</v>
      </c>
      <c r="BI353" s="203">
        <f t="shared" si="18"/>
        <v>0</v>
      </c>
      <c r="BJ353" s="24" t="s">
        <v>86</v>
      </c>
      <c r="BK353" s="203">
        <f t="shared" si="19"/>
        <v>0</v>
      </c>
      <c r="BL353" s="24" t="s">
        <v>151</v>
      </c>
      <c r="BM353" s="24" t="s">
        <v>534</v>
      </c>
    </row>
    <row r="354" spans="2:65" s="1" customFormat="1" ht="16.5" customHeight="1">
      <c r="B354" s="41"/>
      <c r="C354" s="250" t="s">
        <v>535</v>
      </c>
      <c r="D354" s="250" t="s">
        <v>358</v>
      </c>
      <c r="E354" s="251" t="s">
        <v>536</v>
      </c>
      <c r="F354" s="252" t="s">
        <v>537</v>
      </c>
      <c r="G354" s="253" t="s">
        <v>481</v>
      </c>
      <c r="H354" s="254">
        <v>1</v>
      </c>
      <c r="I354" s="255"/>
      <c r="J354" s="256">
        <f t="shared" si="10"/>
        <v>0</v>
      </c>
      <c r="K354" s="252" t="s">
        <v>76</v>
      </c>
      <c r="L354" s="257"/>
      <c r="M354" s="258" t="s">
        <v>76</v>
      </c>
      <c r="N354" s="259" t="s">
        <v>48</v>
      </c>
      <c r="O354" s="42"/>
      <c r="P354" s="201">
        <f t="shared" si="11"/>
        <v>0</v>
      </c>
      <c r="Q354" s="201">
        <v>4.2500000000000003E-2</v>
      </c>
      <c r="R354" s="201">
        <f t="shared" si="12"/>
        <v>4.2500000000000003E-2</v>
      </c>
      <c r="S354" s="201">
        <v>0</v>
      </c>
      <c r="T354" s="202">
        <f t="shared" si="13"/>
        <v>0</v>
      </c>
      <c r="AR354" s="24" t="s">
        <v>187</v>
      </c>
      <c r="AT354" s="24" t="s">
        <v>358</v>
      </c>
      <c r="AU354" s="24" t="s">
        <v>23</v>
      </c>
      <c r="AY354" s="24" t="s">
        <v>144</v>
      </c>
      <c r="BE354" s="203">
        <f t="shared" si="14"/>
        <v>0</v>
      </c>
      <c r="BF354" s="203">
        <f t="shared" si="15"/>
        <v>0</v>
      </c>
      <c r="BG354" s="203">
        <f t="shared" si="16"/>
        <v>0</v>
      </c>
      <c r="BH354" s="203">
        <f t="shared" si="17"/>
        <v>0</v>
      </c>
      <c r="BI354" s="203">
        <f t="shared" si="18"/>
        <v>0</v>
      </c>
      <c r="BJ354" s="24" t="s">
        <v>86</v>
      </c>
      <c r="BK354" s="203">
        <f t="shared" si="19"/>
        <v>0</v>
      </c>
      <c r="BL354" s="24" t="s">
        <v>151</v>
      </c>
      <c r="BM354" s="24" t="s">
        <v>538</v>
      </c>
    </row>
    <row r="355" spans="2:65" s="1" customFormat="1" ht="25.5" customHeight="1">
      <c r="B355" s="41"/>
      <c r="C355" s="250" t="s">
        <v>539</v>
      </c>
      <c r="D355" s="250" t="s">
        <v>358</v>
      </c>
      <c r="E355" s="251" t="s">
        <v>540</v>
      </c>
      <c r="F355" s="252" t="s">
        <v>541</v>
      </c>
      <c r="G355" s="253" t="s">
        <v>481</v>
      </c>
      <c r="H355" s="254">
        <v>2</v>
      </c>
      <c r="I355" s="255"/>
      <c r="J355" s="256">
        <f t="shared" si="10"/>
        <v>0</v>
      </c>
      <c r="K355" s="252" t="s">
        <v>76</v>
      </c>
      <c r="L355" s="257"/>
      <c r="M355" s="258" t="s">
        <v>76</v>
      </c>
      <c r="N355" s="259" t="s">
        <v>48</v>
      </c>
      <c r="O355" s="42"/>
      <c r="P355" s="201">
        <f t="shared" si="11"/>
        <v>0</v>
      </c>
      <c r="Q355" s="201">
        <v>1.2200000000000001E-2</v>
      </c>
      <c r="R355" s="201">
        <f t="shared" si="12"/>
        <v>2.4400000000000002E-2</v>
      </c>
      <c r="S355" s="201">
        <v>0</v>
      </c>
      <c r="T355" s="202">
        <f t="shared" si="13"/>
        <v>0</v>
      </c>
      <c r="AR355" s="24" t="s">
        <v>187</v>
      </c>
      <c r="AT355" s="24" t="s">
        <v>358</v>
      </c>
      <c r="AU355" s="24" t="s">
        <v>23</v>
      </c>
      <c r="AY355" s="24" t="s">
        <v>144</v>
      </c>
      <c r="BE355" s="203">
        <f t="shared" si="14"/>
        <v>0</v>
      </c>
      <c r="BF355" s="203">
        <f t="shared" si="15"/>
        <v>0</v>
      </c>
      <c r="BG355" s="203">
        <f t="shared" si="16"/>
        <v>0</v>
      </c>
      <c r="BH355" s="203">
        <f t="shared" si="17"/>
        <v>0</v>
      </c>
      <c r="BI355" s="203">
        <f t="shared" si="18"/>
        <v>0</v>
      </c>
      <c r="BJ355" s="24" t="s">
        <v>86</v>
      </c>
      <c r="BK355" s="203">
        <f t="shared" si="19"/>
        <v>0</v>
      </c>
      <c r="BL355" s="24" t="s">
        <v>151</v>
      </c>
      <c r="BM355" s="24" t="s">
        <v>542</v>
      </c>
    </row>
    <row r="356" spans="2:65" s="1" customFormat="1" ht="25.5" customHeight="1">
      <c r="B356" s="41"/>
      <c r="C356" s="250" t="s">
        <v>543</v>
      </c>
      <c r="D356" s="250" t="s">
        <v>358</v>
      </c>
      <c r="E356" s="251" t="s">
        <v>544</v>
      </c>
      <c r="F356" s="252" t="s">
        <v>545</v>
      </c>
      <c r="G356" s="253" t="s">
        <v>166</v>
      </c>
      <c r="H356" s="254">
        <v>2</v>
      </c>
      <c r="I356" s="255"/>
      <c r="J356" s="256">
        <f t="shared" si="10"/>
        <v>0</v>
      </c>
      <c r="K356" s="252" t="s">
        <v>150</v>
      </c>
      <c r="L356" s="257"/>
      <c r="M356" s="258" t="s">
        <v>76</v>
      </c>
      <c r="N356" s="259" t="s">
        <v>48</v>
      </c>
      <c r="O356" s="42"/>
      <c r="P356" s="201">
        <f t="shared" si="11"/>
        <v>0</v>
      </c>
      <c r="Q356" s="201">
        <v>1.6E-2</v>
      </c>
      <c r="R356" s="201">
        <f t="shared" si="12"/>
        <v>3.2000000000000001E-2</v>
      </c>
      <c r="S356" s="201">
        <v>0</v>
      </c>
      <c r="T356" s="202">
        <f t="shared" si="13"/>
        <v>0</v>
      </c>
      <c r="AR356" s="24" t="s">
        <v>187</v>
      </c>
      <c r="AT356" s="24" t="s">
        <v>358</v>
      </c>
      <c r="AU356" s="24" t="s">
        <v>23</v>
      </c>
      <c r="AY356" s="24" t="s">
        <v>144</v>
      </c>
      <c r="BE356" s="203">
        <f t="shared" si="14"/>
        <v>0</v>
      </c>
      <c r="BF356" s="203">
        <f t="shared" si="15"/>
        <v>0</v>
      </c>
      <c r="BG356" s="203">
        <f t="shared" si="16"/>
        <v>0</v>
      </c>
      <c r="BH356" s="203">
        <f t="shared" si="17"/>
        <v>0</v>
      </c>
      <c r="BI356" s="203">
        <f t="shared" si="18"/>
        <v>0</v>
      </c>
      <c r="BJ356" s="24" t="s">
        <v>86</v>
      </c>
      <c r="BK356" s="203">
        <f t="shared" si="19"/>
        <v>0</v>
      </c>
      <c r="BL356" s="24" t="s">
        <v>151</v>
      </c>
      <c r="BM356" s="24" t="s">
        <v>546</v>
      </c>
    </row>
    <row r="357" spans="2:65" s="1" customFormat="1" ht="38.25" customHeight="1">
      <c r="B357" s="41"/>
      <c r="C357" s="192" t="s">
        <v>547</v>
      </c>
      <c r="D357" s="192" t="s">
        <v>146</v>
      </c>
      <c r="E357" s="193" t="s">
        <v>548</v>
      </c>
      <c r="F357" s="194" t="s">
        <v>549</v>
      </c>
      <c r="G357" s="195" t="s">
        <v>166</v>
      </c>
      <c r="H357" s="196">
        <v>3</v>
      </c>
      <c r="I357" s="197"/>
      <c r="J357" s="198">
        <f t="shared" si="10"/>
        <v>0</v>
      </c>
      <c r="K357" s="194" t="s">
        <v>150</v>
      </c>
      <c r="L357" s="61"/>
      <c r="M357" s="199" t="s">
        <v>76</v>
      </c>
      <c r="N357" s="200" t="s">
        <v>48</v>
      </c>
      <c r="O357" s="42"/>
      <c r="P357" s="201">
        <f t="shared" si="11"/>
        <v>0</v>
      </c>
      <c r="Q357" s="201">
        <v>0</v>
      </c>
      <c r="R357" s="201">
        <f t="shared" si="12"/>
        <v>0</v>
      </c>
      <c r="S357" s="201">
        <v>0</v>
      </c>
      <c r="T357" s="202">
        <f t="shared" si="13"/>
        <v>0</v>
      </c>
      <c r="AR357" s="24" t="s">
        <v>151</v>
      </c>
      <c r="AT357" s="24" t="s">
        <v>146</v>
      </c>
      <c r="AU357" s="24" t="s">
        <v>23</v>
      </c>
      <c r="AY357" s="24" t="s">
        <v>144</v>
      </c>
      <c r="BE357" s="203">
        <f t="shared" si="14"/>
        <v>0</v>
      </c>
      <c r="BF357" s="203">
        <f t="shared" si="15"/>
        <v>0</v>
      </c>
      <c r="BG357" s="203">
        <f t="shared" si="16"/>
        <v>0</v>
      </c>
      <c r="BH357" s="203">
        <f t="shared" si="17"/>
        <v>0</v>
      </c>
      <c r="BI357" s="203">
        <f t="shared" si="18"/>
        <v>0</v>
      </c>
      <c r="BJ357" s="24" t="s">
        <v>86</v>
      </c>
      <c r="BK357" s="203">
        <f t="shared" si="19"/>
        <v>0</v>
      </c>
      <c r="BL357" s="24" t="s">
        <v>151</v>
      </c>
      <c r="BM357" s="24" t="s">
        <v>550</v>
      </c>
    </row>
    <row r="358" spans="2:65" s="1" customFormat="1" ht="67.5">
      <c r="B358" s="41"/>
      <c r="C358" s="63"/>
      <c r="D358" s="204" t="s">
        <v>153</v>
      </c>
      <c r="E358" s="63"/>
      <c r="F358" s="205" t="s">
        <v>471</v>
      </c>
      <c r="G358" s="63"/>
      <c r="H358" s="63"/>
      <c r="I358" s="163"/>
      <c r="J358" s="63"/>
      <c r="K358" s="63"/>
      <c r="L358" s="61"/>
      <c r="M358" s="206"/>
      <c r="N358" s="42"/>
      <c r="O358" s="42"/>
      <c r="P358" s="42"/>
      <c r="Q358" s="42"/>
      <c r="R358" s="42"/>
      <c r="S358" s="42"/>
      <c r="T358" s="78"/>
      <c r="AT358" s="24" t="s">
        <v>153</v>
      </c>
      <c r="AU358" s="24" t="s">
        <v>23</v>
      </c>
    </row>
    <row r="359" spans="2:65" s="11" customFormat="1" ht="13.5">
      <c r="B359" s="207"/>
      <c r="C359" s="208"/>
      <c r="D359" s="204" t="s">
        <v>155</v>
      </c>
      <c r="E359" s="209" t="s">
        <v>76</v>
      </c>
      <c r="F359" s="210" t="s">
        <v>551</v>
      </c>
      <c r="G359" s="208"/>
      <c r="H359" s="211">
        <v>1</v>
      </c>
      <c r="I359" s="212"/>
      <c r="J359" s="208"/>
      <c r="K359" s="208"/>
      <c r="L359" s="213"/>
      <c r="M359" s="214"/>
      <c r="N359" s="215"/>
      <c r="O359" s="215"/>
      <c r="P359" s="215"/>
      <c r="Q359" s="215"/>
      <c r="R359" s="215"/>
      <c r="S359" s="215"/>
      <c r="T359" s="216"/>
      <c r="AT359" s="217" t="s">
        <v>155</v>
      </c>
      <c r="AU359" s="217" t="s">
        <v>23</v>
      </c>
      <c r="AV359" s="11" t="s">
        <v>23</v>
      </c>
      <c r="AW359" s="11" t="s">
        <v>40</v>
      </c>
      <c r="AX359" s="11" t="s">
        <v>78</v>
      </c>
      <c r="AY359" s="217" t="s">
        <v>144</v>
      </c>
    </row>
    <row r="360" spans="2:65" s="11" customFormat="1" ht="13.5">
      <c r="B360" s="207"/>
      <c r="C360" s="208"/>
      <c r="D360" s="204" t="s">
        <v>155</v>
      </c>
      <c r="E360" s="209" t="s">
        <v>76</v>
      </c>
      <c r="F360" s="210" t="s">
        <v>552</v>
      </c>
      <c r="G360" s="208"/>
      <c r="H360" s="211">
        <v>1</v>
      </c>
      <c r="I360" s="212"/>
      <c r="J360" s="208"/>
      <c r="K360" s="208"/>
      <c r="L360" s="213"/>
      <c r="M360" s="214"/>
      <c r="N360" s="215"/>
      <c r="O360" s="215"/>
      <c r="P360" s="215"/>
      <c r="Q360" s="215"/>
      <c r="R360" s="215"/>
      <c r="S360" s="215"/>
      <c r="T360" s="216"/>
      <c r="AT360" s="217" t="s">
        <v>155</v>
      </c>
      <c r="AU360" s="217" t="s">
        <v>23</v>
      </c>
      <c r="AV360" s="11" t="s">
        <v>23</v>
      </c>
      <c r="AW360" s="11" t="s">
        <v>40</v>
      </c>
      <c r="AX360" s="11" t="s">
        <v>78</v>
      </c>
      <c r="AY360" s="217" t="s">
        <v>144</v>
      </c>
    </row>
    <row r="361" spans="2:65" s="11" customFormat="1" ht="13.5">
      <c r="B361" s="207"/>
      <c r="C361" s="208"/>
      <c r="D361" s="204" t="s">
        <v>155</v>
      </c>
      <c r="E361" s="209" t="s">
        <v>76</v>
      </c>
      <c r="F361" s="210" t="s">
        <v>553</v>
      </c>
      <c r="G361" s="208"/>
      <c r="H361" s="211">
        <v>1</v>
      </c>
      <c r="I361" s="212"/>
      <c r="J361" s="208"/>
      <c r="K361" s="208"/>
      <c r="L361" s="213"/>
      <c r="M361" s="214"/>
      <c r="N361" s="215"/>
      <c r="O361" s="215"/>
      <c r="P361" s="215"/>
      <c r="Q361" s="215"/>
      <c r="R361" s="215"/>
      <c r="S361" s="215"/>
      <c r="T361" s="216"/>
      <c r="AT361" s="217" t="s">
        <v>155</v>
      </c>
      <c r="AU361" s="217" t="s">
        <v>23</v>
      </c>
      <c r="AV361" s="11" t="s">
        <v>23</v>
      </c>
      <c r="AW361" s="11" t="s">
        <v>40</v>
      </c>
      <c r="AX361" s="11" t="s">
        <v>78</v>
      </c>
      <c r="AY361" s="217" t="s">
        <v>144</v>
      </c>
    </row>
    <row r="362" spans="2:65" s="12" customFormat="1" ht="13.5">
      <c r="B362" s="218"/>
      <c r="C362" s="219"/>
      <c r="D362" s="204" t="s">
        <v>155</v>
      </c>
      <c r="E362" s="220" t="s">
        <v>76</v>
      </c>
      <c r="F362" s="221" t="s">
        <v>158</v>
      </c>
      <c r="G362" s="219"/>
      <c r="H362" s="222">
        <v>3</v>
      </c>
      <c r="I362" s="223"/>
      <c r="J362" s="219"/>
      <c r="K362" s="219"/>
      <c r="L362" s="224"/>
      <c r="M362" s="225"/>
      <c r="N362" s="226"/>
      <c r="O362" s="226"/>
      <c r="P362" s="226"/>
      <c r="Q362" s="226"/>
      <c r="R362" s="226"/>
      <c r="S362" s="226"/>
      <c r="T362" s="227"/>
      <c r="AT362" s="228" t="s">
        <v>155</v>
      </c>
      <c r="AU362" s="228" t="s">
        <v>23</v>
      </c>
      <c r="AV362" s="12" t="s">
        <v>151</v>
      </c>
      <c r="AW362" s="12" t="s">
        <v>40</v>
      </c>
      <c r="AX362" s="12" t="s">
        <v>86</v>
      </c>
      <c r="AY362" s="228" t="s">
        <v>144</v>
      </c>
    </row>
    <row r="363" spans="2:65" s="1" customFormat="1" ht="25.5" customHeight="1">
      <c r="B363" s="41"/>
      <c r="C363" s="250" t="s">
        <v>554</v>
      </c>
      <c r="D363" s="250" t="s">
        <v>358</v>
      </c>
      <c r="E363" s="251" t="s">
        <v>555</v>
      </c>
      <c r="F363" s="252" t="s">
        <v>556</v>
      </c>
      <c r="G363" s="253" t="s">
        <v>166</v>
      </c>
      <c r="H363" s="254">
        <v>1</v>
      </c>
      <c r="I363" s="255"/>
      <c r="J363" s="256">
        <f>ROUND(I363*H363,2)</f>
        <v>0</v>
      </c>
      <c r="K363" s="252" t="s">
        <v>150</v>
      </c>
      <c r="L363" s="257"/>
      <c r="M363" s="258" t="s">
        <v>76</v>
      </c>
      <c r="N363" s="259" t="s">
        <v>48</v>
      </c>
      <c r="O363" s="42"/>
      <c r="P363" s="201">
        <f>O363*H363</f>
        <v>0</v>
      </c>
      <c r="Q363" s="201">
        <v>1.72E-2</v>
      </c>
      <c r="R363" s="201">
        <f>Q363*H363</f>
        <v>1.72E-2</v>
      </c>
      <c r="S363" s="201">
        <v>0</v>
      </c>
      <c r="T363" s="202">
        <f>S363*H363</f>
        <v>0</v>
      </c>
      <c r="AR363" s="24" t="s">
        <v>187</v>
      </c>
      <c r="AT363" s="24" t="s">
        <v>358</v>
      </c>
      <c r="AU363" s="24" t="s">
        <v>23</v>
      </c>
      <c r="AY363" s="24" t="s">
        <v>144</v>
      </c>
      <c r="BE363" s="203">
        <f>IF(N363="základní",J363,0)</f>
        <v>0</v>
      </c>
      <c r="BF363" s="203">
        <f>IF(N363="snížená",J363,0)</f>
        <v>0</v>
      </c>
      <c r="BG363" s="203">
        <f>IF(N363="zákl. přenesená",J363,0)</f>
        <v>0</v>
      </c>
      <c r="BH363" s="203">
        <f>IF(N363="sníž. přenesená",J363,0)</f>
        <v>0</v>
      </c>
      <c r="BI363" s="203">
        <f>IF(N363="nulová",J363,0)</f>
        <v>0</v>
      </c>
      <c r="BJ363" s="24" t="s">
        <v>86</v>
      </c>
      <c r="BK363" s="203">
        <f>ROUND(I363*H363,2)</f>
        <v>0</v>
      </c>
      <c r="BL363" s="24" t="s">
        <v>151</v>
      </c>
      <c r="BM363" s="24" t="s">
        <v>557</v>
      </c>
    </row>
    <row r="364" spans="2:65" s="1" customFormat="1" ht="25.5" customHeight="1">
      <c r="B364" s="41"/>
      <c r="C364" s="250" t="s">
        <v>558</v>
      </c>
      <c r="D364" s="250" t="s">
        <v>358</v>
      </c>
      <c r="E364" s="251" t="s">
        <v>559</v>
      </c>
      <c r="F364" s="252" t="s">
        <v>560</v>
      </c>
      <c r="G364" s="253" t="s">
        <v>166</v>
      </c>
      <c r="H364" s="254">
        <v>1</v>
      </c>
      <c r="I364" s="255"/>
      <c r="J364" s="256">
        <f>ROUND(I364*H364,2)</f>
        <v>0</v>
      </c>
      <c r="K364" s="252" t="s">
        <v>150</v>
      </c>
      <c r="L364" s="257"/>
      <c r="M364" s="258" t="s">
        <v>76</v>
      </c>
      <c r="N364" s="259" t="s">
        <v>48</v>
      </c>
      <c r="O364" s="42"/>
      <c r="P364" s="201">
        <f>O364*H364</f>
        <v>0</v>
      </c>
      <c r="Q364" s="201">
        <v>1.9400000000000001E-2</v>
      </c>
      <c r="R364" s="201">
        <f>Q364*H364</f>
        <v>1.9400000000000001E-2</v>
      </c>
      <c r="S364" s="201">
        <v>0</v>
      </c>
      <c r="T364" s="202">
        <f>S364*H364</f>
        <v>0</v>
      </c>
      <c r="AR364" s="24" t="s">
        <v>187</v>
      </c>
      <c r="AT364" s="24" t="s">
        <v>358</v>
      </c>
      <c r="AU364" s="24" t="s">
        <v>23</v>
      </c>
      <c r="AY364" s="24" t="s">
        <v>144</v>
      </c>
      <c r="BE364" s="203">
        <f>IF(N364="základní",J364,0)</f>
        <v>0</v>
      </c>
      <c r="BF364" s="203">
        <f>IF(N364="snížená",J364,0)</f>
        <v>0</v>
      </c>
      <c r="BG364" s="203">
        <f>IF(N364="zákl. přenesená",J364,0)</f>
        <v>0</v>
      </c>
      <c r="BH364" s="203">
        <f>IF(N364="sníž. přenesená",J364,0)</f>
        <v>0</v>
      </c>
      <c r="BI364" s="203">
        <f>IF(N364="nulová",J364,0)</f>
        <v>0</v>
      </c>
      <c r="BJ364" s="24" t="s">
        <v>86</v>
      </c>
      <c r="BK364" s="203">
        <f>ROUND(I364*H364,2)</f>
        <v>0</v>
      </c>
      <c r="BL364" s="24" t="s">
        <v>151</v>
      </c>
      <c r="BM364" s="24" t="s">
        <v>561</v>
      </c>
    </row>
    <row r="365" spans="2:65" s="1" customFormat="1" ht="25.5" customHeight="1">
      <c r="B365" s="41"/>
      <c r="C365" s="250" t="s">
        <v>562</v>
      </c>
      <c r="D365" s="250" t="s">
        <v>358</v>
      </c>
      <c r="E365" s="251" t="s">
        <v>563</v>
      </c>
      <c r="F365" s="252" t="s">
        <v>564</v>
      </c>
      <c r="G365" s="253" t="s">
        <v>166</v>
      </c>
      <c r="H365" s="254">
        <v>1</v>
      </c>
      <c r="I365" s="255"/>
      <c r="J365" s="256">
        <f>ROUND(I365*H365,2)</f>
        <v>0</v>
      </c>
      <c r="K365" s="252" t="s">
        <v>150</v>
      </c>
      <c r="L365" s="257"/>
      <c r="M365" s="258" t="s">
        <v>76</v>
      </c>
      <c r="N365" s="259" t="s">
        <v>48</v>
      </c>
      <c r="O365" s="42"/>
      <c r="P365" s="201">
        <f>O365*H365</f>
        <v>0</v>
      </c>
      <c r="Q365" s="201">
        <v>2.12E-2</v>
      </c>
      <c r="R365" s="201">
        <f>Q365*H365</f>
        <v>2.12E-2</v>
      </c>
      <c r="S365" s="201">
        <v>0</v>
      </c>
      <c r="T365" s="202">
        <f>S365*H365</f>
        <v>0</v>
      </c>
      <c r="AR365" s="24" t="s">
        <v>187</v>
      </c>
      <c r="AT365" s="24" t="s">
        <v>358</v>
      </c>
      <c r="AU365" s="24" t="s">
        <v>23</v>
      </c>
      <c r="AY365" s="24" t="s">
        <v>144</v>
      </c>
      <c r="BE365" s="203">
        <f>IF(N365="základní",J365,0)</f>
        <v>0</v>
      </c>
      <c r="BF365" s="203">
        <f>IF(N365="snížená",J365,0)</f>
        <v>0</v>
      </c>
      <c r="BG365" s="203">
        <f>IF(N365="zákl. přenesená",J365,0)</f>
        <v>0</v>
      </c>
      <c r="BH365" s="203">
        <f>IF(N365="sníž. přenesená",J365,0)</f>
        <v>0</v>
      </c>
      <c r="BI365" s="203">
        <f>IF(N365="nulová",J365,0)</f>
        <v>0</v>
      </c>
      <c r="BJ365" s="24" t="s">
        <v>86</v>
      </c>
      <c r="BK365" s="203">
        <f>ROUND(I365*H365,2)</f>
        <v>0</v>
      </c>
      <c r="BL365" s="24" t="s">
        <v>151</v>
      </c>
      <c r="BM365" s="24" t="s">
        <v>565</v>
      </c>
    </row>
    <row r="366" spans="2:65" s="1" customFormat="1" ht="38.25" customHeight="1">
      <c r="B366" s="41"/>
      <c r="C366" s="192" t="s">
        <v>566</v>
      </c>
      <c r="D366" s="192" t="s">
        <v>146</v>
      </c>
      <c r="E366" s="193" t="s">
        <v>567</v>
      </c>
      <c r="F366" s="194" t="s">
        <v>568</v>
      </c>
      <c r="G366" s="195" t="s">
        <v>166</v>
      </c>
      <c r="H366" s="196">
        <v>1</v>
      </c>
      <c r="I366" s="197"/>
      <c r="J366" s="198">
        <f>ROUND(I366*H366,2)</f>
        <v>0</v>
      </c>
      <c r="K366" s="194" t="s">
        <v>150</v>
      </c>
      <c r="L366" s="61"/>
      <c r="M366" s="199" t="s">
        <v>76</v>
      </c>
      <c r="N366" s="200" t="s">
        <v>48</v>
      </c>
      <c r="O366" s="42"/>
      <c r="P366" s="201">
        <f>O366*H366</f>
        <v>0</v>
      </c>
      <c r="Q366" s="201">
        <v>3.8E-3</v>
      </c>
      <c r="R366" s="201">
        <f>Q366*H366</f>
        <v>3.8E-3</v>
      </c>
      <c r="S366" s="201">
        <v>0</v>
      </c>
      <c r="T366" s="202">
        <f>S366*H366</f>
        <v>0</v>
      </c>
      <c r="AR366" s="24" t="s">
        <v>151</v>
      </c>
      <c r="AT366" s="24" t="s">
        <v>146</v>
      </c>
      <c r="AU366" s="24" t="s">
        <v>23</v>
      </c>
      <c r="AY366" s="24" t="s">
        <v>144</v>
      </c>
      <c r="BE366" s="203">
        <f>IF(N366="základní",J366,0)</f>
        <v>0</v>
      </c>
      <c r="BF366" s="203">
        <f>IF(N366="snížená",J366,0)</f>
        <v>0</v>
      </c>
      <c r="BG366" s="203">
        <f>IF(N366="zákl. přenesená",J366,0)</f>
        <v>0</v>
      </c>
      <c r="BH366" s="203">
        <f>IF(N366="sníž. přenesená",J366,0)</f>
        <v>0</v>
      </c>
      <c r="BI366" s="203">
        <f>IF(N366="nulová",J366,0)</f>
        <v>0</v>
      </c>
      <c r="BJ366" s="24" t="s">
        <v>86</v>
      </c>
      <c r="BK366" s="203">
        <f>ROUND(I366*H366,2)</f>
        <v>0</v>
      </c>
      <c r="BL366" s="24" t="s">
        <v>151</v>
      </c>
      <c r="BM366" s="24" t="s">
        <v>569</v>
      </c>
    </row>
    <row r="367" spans="2:65" s="1" customFormat="1" ht="67.5">
      <c r="B367" s="41"/>
      <c r="C367" s="63"/>
      <c r="D367" s="204" t="s">
        <v>153</v>
      </c>
      <c r="E367" s="63"/>
      <c r="F367" s="205" t="s">
        <v>471</v>
      </c>
      <c r="G367" s="63"/>
      <c r="H367" s="63"/>
      <c r="I367" s="163"/>
      <c r="J367" s="63"/>
      <c r="K367" s="63"/>
      <c r="L367" s="61"/>
      <c r="M367" s="206"/>
      <c r="N367" s="42"/>
      <c r="O367" s="42"/>
      <c r="P367" s="42"/>
      <c r="Q367" s="42"/>
      <c r="R367" s="42"/>
      <c r="S367" s="42"/>
      <c r="T367" s="78"/>
      <c r="AT367" s="24" t="s">
        <v>153</v>
      </c>
      <c r="AU367" s="24" t="s">
        <v>23</v>
      </c>
    </row>
    <row r="368" spans="2:65" s="11" customFormat="1" ht="13.5">
      <c r="B368" s="207"/>
      <c r="C368" s="208"/>
      <c r="D368" s="204" t="s">
        <v>155</v>
      </c>
      <c r="E368" s="209" t="s">
        <v>76</v>
      </c>
      <c r="F368" s="210" t="s">
        <v>570</v>
      </c>
      <c r="G368" s="208"/>
      <c r="H368" s="211">
        <v>1</v>
      </c>
      <c r="I368" s="212"/>
      <c r="J368" s="208"/>
      <c r="K368" s="208"/>
      <c r="L368" s="213"/>
      <c r="M368" s="214"/>
      <c r="N368" s="215"/>
      <c r="O368" s="215"/>
      <c r="P368" s="215"/>
      <c r="Q368" s="215"/>
      <c r="R368" s="215"/>
      <c r="S368" s="215"/>
      <c r="T368" s="216"/>
      <c r="AT368" s="217" t="s">
        <v>155</v>
      </c>
      <c r="AU368" s="217" t="s">
        <v>23</v>
      </c>
      <c r="AV368" s="11" t="s">
        <v>23</v>
      </c>
      <c r="AW368" s="11" t="s">
        <v>40</v>
      </c>
      <c r="AX368" s="11" t="s">
        <v>78</v>
      </c>
      <c r="AY368" s="217" t="s">
        <v>144</v>
      </c>
    </row>
    <row r="369" spans="2:65" s="12" customFormat="1" ht="13.5">
      <c r="B369" s="218"/>
      <c r="C369" s="219"/>
      <c r="D369" s="204" t="s">
        <v>155</v>
      </c>
      <c r="E369" s="220" t="s">
        <v>76</v>
      </c>
      <c r="F369" s="221" t="s">
        <v>158</v>
      </c>
      <c r="G369" s="219"/>
      <c r="H369" s="222">
        <v>1</v>
      </c>
      <c r="I369" s="223"/>
      <c r="J369" s="219"/>
      <c r="K369" s="219"/>
      <c r="L369" s="224"/>
      <c r="M369" s="225"/>
      <c r="N369" s="226"/>
      <c r="O369" s="226"/>
      <c r="P369" s="226"/>
      <c r="Q369" s="226"/>
      <c r="R369" s="226"/>
      <c r="S369" s="226"/>
      <c r="T369" s="227"/>
      <c r="AT369" s="228" t="s">
        <v>155</v>
      </c>
      <c r="AU369" s="228" t="s">
        <v>23</v>
      </c>
      <c r="AV369" s="12" t="s">
        <v>151</v>
      </c>
      <c r="AW369" s="12" t="s">
        <v>40</v>
      </c>
      <c r="AX369" s="12" t="s">
        <v>86</v>
      </c>
      <c r="AY369" s="228" t="s">
        <v>144</v>
      </c>
    </row>
    <row r="370" spans="2:65" s="1" customFormat="1" ht="16.5" customHeight="1">
      <c r="B370" s="41"/>
      <c r="C370" s="250" t="s">
        <v>571</v>
      </c>
      <c r="D370" s="250" t="s">
        <v>358</v>
      </c>
      <c r="E370" s="251" t="s">
        <v>572</v>
      </c>
      <c r="F370" s="252" t="s">
        <v>573</v>
      </c>
      <c r="G370" s="253" t="s">
        <v>481</v>
      </c>
      <c r="H370" s="254">
        <v>1</v>
      </c>
      <c r="I370" s="255"/>
      <c r="J370" s="256">
        <f>ROUND(I370*H370,2)</f>
        <v>0</v>
      </c>
      <c r="K370" s="252" t="s">
        <v>76</v>
      </c>
      <c r="L370" s="257"/>
      <c r="M370" s="258" t="s">
        <v>76</v>
      </c>
      <c r="N370" s="259" t="s">
        <v>48</v>
      </c>
      <c r="O370" s="42"/>
      <c r="P370" s="201">
        <f>O370*H370</f>
        <v>0</v>
      </c>
      <c r="Q370" s="201">
        <v>3.2000000000000001E-2</v>
      </c>
      <c r="R370" s="201">
        <f>Q370*H370</f>
        <v>3.2000000000000001E-2</v>
      </c>
      <c r="S370" s="201">
        <v>0</v>
      </c>
      <c r="T370" s="202">
        <f>S370*H370</f>
        <v>0</v>
      </c>
      <c r="AR370" s="24" t="s">
        <v>187</v>
      </c>
      <c r="AT370" s="24" t="s">
        <v>358</v>
      </c>
      <c r="AU370" s="24" t="s">
        <v>23</v>
      </c>
      <c r="AY370" s="24" t="s">
        <v>144</v>
      </c>
      <c r="BE370" s="203">
        <f>IF(N370="základní",J370,0)</f>
        <v>0</v>
      </c>
      <c r="BF370" s="203">
        <f>IF(N370="snížená",J370,0)</f>
        <v>0</v>
      </c>
      <c r="BG370" s="203">
        <f>IF(N370="zákl. přenesená",J370,0)</f>
        <v>0</v>
      </c>
      <c r="BH370" s="203">
        <f>IF(N370="sníž. přenesená",J370,0)</f>
        <v>0</v>
      </c>
      <c r="BI370" s="203">
        <f>IF(N370="nulová",J370,0)</f>
        <v>0</v>
      </c>
      <c r="BJ370" s="24" t="s">
        <v>86</v>
      </c>
      <c r="BK370" s="203">
        <f>ROUND(I370*H370,2)</f>
        <v>0</v>
      </c>
      <c r="BL370" s="24" t="s">
        <v>151</v>
      </c>
      <c r="BM370" s="24" t="s">
        <v>574</v>
      </c>
    </row>
    <row r="371" spans="2:65" s="1" customFormat="1" ht="25.5" customHeight="1">
      <c r="B371" s="41"/>
      <c r="C371" s="192" t="s">
        <v>575</v>
      </c>
      <c r="D371" s="192" t="s">
        <v>146</v>
      </c>
      <c r="E371" s="193" t="s">
        <v>576</v>
      </c>
      <c r="F371" s="194" t="s">
        <v>577</v>
      </c>
      <c r="G371" s="195" t="s">
        <v>149</v>
      </c>
      <c r="H371" s="196">
        <v>24.8</v>
      </c>
      <c r="I371" s="197"/>
      <c r="J371" s="198">
        <f>ROUND(I371*H371,2)</f>
        <v>0</v>
      </c>
      <c r="K371" s="194" t="s">
        <v>150</v>
      </c>
      <c r="L371" s="61"/>
      <c r="M371" s="199" t="s">
        <v>76</v>
      </c>
      <c r="N371" s="200" t="s">
        <v>48</v>
      </c>
      <c r="O371" s="42"/>
      <c r="P371" s="201">
        <f>O371*H371</f>
        <v>0</v>
      </c>
      <c r="Q371" s="201">
        <v>0</v>
      </c>
      <c r="R371" s="201">
        <f>Q371*H371</f>
        <v>0</v>
      </c>
      <c r="S371" s="201">
        <v>0</v>
      </c>
      <c r="T371" s="202">
        <f>S371*H371</f>
        <v>0</v>
      </c>
      <c r="AR371" s="24" t="s">
        <v>151</v>
      </c>
      <c r="AT371" s="24" t="s">
        <v>146</v>
      </c>
      <c r="AU371" s="24" t="s">
        <v>23</v>
      </c>
      <c r="AY371" s="24" t="s">
        <v>144</v>
      </c>
      <c r="BE371" s="203">
        <f>IF(N371="základní",J371,0)</f>
        <v>0</v>
      </c>
      <c r="BF371" s="203">
        <f>IF(N371="snížená",J371,0)</f>
        <v>0</v>
      </c>
      <c r="BG371" s="203">
        <f>IF(N371="zákl. přenesená",J371,0)</f>
        <v>0</v>
      </c>
      <c r="BH371" s="203">
        <f>IF(N371="sníž. přenesená",J371,0)</f>
        <v>0</v>
      </c>
      <c r="BI371" s="203">
        <f>IF(N371="nulová",J371,0)</f>
        <v>0</v>
      </c>
      <c r="BJ371" s="24" t="s">
        <v>86</v>
      </c>
      <c r="BK371" s="203">
        <f>ROUND(I371*H371,2)</f>
        <v>0</v>
      </c>
      <c r="BL371" s="24" t="s">
        <v>151</v>
      </c>
      <c r="BM371" s="24" t="s">
        <v>578</v>
      </c>
    </row>
    <row r="372" spans="2:65" s="1" customFormat="1" ht="67.5">
      <c r="B372" s="41"/>
      <c r="C372" s="63"/>
      <c r="D372" s="204" t="s">
        <v>153</v>
      </c>
      <c r="E372" s="63"/>
      <c r="F372" s="205" t="s">
        <v>579</v>
      </c>
      <c r="G372" s="63"/>
      <c r="H372" s="63"/>
      <c r="I372" s="163"/>
      <c r="J372" s="63"/>
      <c r="K372" s="63"/>
      <c r="L372" s="61"/>
      <c r="M372" s="206"/>
      <c r="N372" s="42"/>
      <c r="O372" s="42"/>
      <c r="P372" s="42"/>
      <c r="Q372" s="42"/>
      <c r="R372" s="42"/>
      <c r="S372" s="42"/>
      <c r="T372" s="78"/>
      <c r="AT372" s="24" t="s">
        <v>153</v>
      </c>
      <c r="AU372" s="24" t="s">
        <v>23</v>
      </c>
    </row>
    <row r="373" spans="2:65" s="11" customFormat="1" ht="13.5">
      <c r="B373" s="207"/>
      <c r="C373" s="208"/>
      <c r="D373" s="204" t="s">
        <v>155</v>
      </c>
      <c r="E373" s="209" t="s">
        <v>76</v>
      </c>
      <c r="F373" s="210" t="s">
        <v>580</v>
      </c>
      <c r="G373" s="208"/>
      <c r="H373" s="211">
        <v>24.8</v>
      </c>
      <c r="I373" s="212"/>
      <c r="J373" s="208"/>
      <c r="K373" s="208"/>
      <c r="L373" s="213"/>
      <c r="M373" s="214"/>
      <c r="N373" s="215"/>
      <c r="O373" s="215"/>
      <c r="P373" s="215"/>
      <c r="Q373" s="215"/>
      <c r="R373" s="215"/>
      <c r="S373" s="215"/>
      <c r="T373" s="216"/>
      <c r="AT373" s="217" t="s">
        <v>155</v>
      </c>
      <c r="AU373" s="217" t="s">
        <v>23</v>
      </c>
      <c r="AV373" s="11" t="s">
        <v>23</v>
      </c>
      <c r="AW373" s="11" t="s">
        <v>40</v>
      </c>
      <c r="AX373" s="11" t="s">
        <v>78</v>
      </c>
      <c r="AY373" s="217" t="s">
        <v>144</v>
      </c>
    </row>
    <row r="374" spans="2:65" s="12" customFormat="1" ht="13.5">
      <c r="B374" s="218"/>
      <c r="C374" s="219"/>
      <c r="D374" s="204" t="s">
        <v>155</v>
      </c>
      <c r="E374" s="220" t="s">
        <v>76</v>
      </c>
      <c r="F374" s="221" t="s">
        <v>158</v>
      </c>
      <c r="G374" s="219"/>
      <c r="H374" s="222">
        <v>24.8</v>
      </c>
      <c r="I374" s="223"/>
      <c r="J374" s="219"/>
      <c r="K374" s="219"/>
      <c r="L374" s="224"/>
      <c r="M374" s="225"/>
      <c r="N374" s="226"/>
      <c r="O374" s="226"/>
      <c r="P374" s="226"/>
      <c r="Q374" s="226"/>
      <c r="R374" s="226"/>
      <c r="S374" s="226"/>
      <c r="T374" s="227"/>
      <c r="AT374" s="228" t="s">
        <v>155</v>
      </c>
      <c r="AU374" s="228" t="s">
        <v>23</v>
      </c>
      <c r="AV374" s="12" t="s">
        <v>151</v>
      </c>
      <c r="AW374" s="12" t="s">
        <v>40</v>
      </c>
      <c r="AX374" s="12" t="s">
        <v>86</v>
      </c>
      <c r="AY374" s="228" t="s">
        <v>144</v>
      </c>
    </row>
    <row r="375" spans="2:65" s="1" customFormat="1" ht="25.5" customHeight="1">
      <c r="B375" s="41"/>
      <c r="C375" s="250" t="s">
        <v>581</v>
      </c>
      <c r="D375" s="250" t="s">
        <v>358</v>
      </c>
      <c r="E375" s="251" t="s">
        <v>582</v>
      </c>
      <c r="F375" s="252" t="s">
        <v>583</v>
      </c>
      <c r="G375" s="253" t="s">
        <v>149</v>
      </c>
      <c r="H375" s="254">
        <v>25.172000000000001</v>
      </c>
      <c r="I375" s="255"/>
      <c r="J375" s="256">
        <f>ROUND(I375*H375,2)</f>
        <v>0</v>
      </c>
      <c r="K375" s="252" t="s">
        <v>76</v>
      </c>
      <c r="L375" s="257"/>
      <c r="M375" s="258" t="s">
        <v>76</v>
      </c>
      <c r="N375" s="259" t="s">
        <v>48</v>
      </c>
      <c r="O375" s="42"/>
      <c r="P375" s="201">
        <f>O375*H375</f>
        <v>0</v>
      </c>
      <c r="Q375" s="201">
        <v>2.7999999999999998E-4</v>
      </c>
      <c r="R375" s="201">
        <f>Q375*H375</f>
        <v>7.0481599999999995E-3</v>
      </c>
      <c r="S375" s="201">
        <v>0</v>
      </c>
      <c r="T375" s="202">
        <f>S375*H375</f>
        <v>0</v>
      </c>
      <c r="AR375" s="24" t="s">
        <v>187</v>
      </c>
      <c r="AT375" s="24" t="s">
        <v>358</v>
      </c>
      <c r="AU375" s="24" t="s">
        <v>23</v>
      </c>
      <c r="AY375" s="24" t="s">
        <v>144</v>
      </c>
      <c r="BE375" s="203">
        <f>IF(N375="základní",J375,0)</f>
        <v>0</v>
      </c>
      <c r="BF375" s="203">
        <f>IF(N375="snížená",J375,0)</f>
        <v>0</v>
      </c>
      <c r="BG375" s="203">
        <f>IF(N375="zákl. přenesená",J375,0)</f>
        <v>0</v>
      </c>
      <c r="BH375" s="203">
        <f>IF(N375="sníž. přenesená",J375,0)</f>
        <v>0</v>
      </c>
      <c r="BI375" s="203">
        <f>IF(N375="nulová",J375,0)</f>
        <v>0</v>
      </c>
      <c r="BJ375" s="24" t="s">
        <v>86</v>
      </c>
      <c r="BK375" s="203">
        <f>ROUND(I375*H375,2)</f>
        <v>0</v>
      </c>
      <c r="BL375" s="24" t="s">
        <v>151</v>
      </c>
      <c r="BM375" s="24" t="s">
        <v>584</v>
      </c>
    </row>
    <row r="376" spans="2:65" s="11" customFormat="1" ht="13.5">
      <c r="B376" s="207"/>
      <c r="C376" s="208"/>
      <c r="D376" s="204" t="s">
        <v>155</v>
      </c>
      <c r="E376" s="209" t="s">
        <v>76</v>
      </c>
      <c r="F376" s="210" t="s">
        <v>585</v>
      </c>
      <c r="G376" s="208"/>
      <c r="H376" s="211">
        <v>25.172000000000001</v>
      </c>
      <c r="I376" s="212"/>
      <c r="J376" s="208"/>
      <c r="K376" s="208"/>
      <c r="L376" s="213"/>
      <c r="M376" s="214"/>
      <c r="N376" s="215"/>
      <c r="O376" s="215"/>
      <c r="P376" s="215"/>
      <c r="Q376" s="215"/>
      <c r="R376" s="215"/>
      <c r="S376" s="215"/>
      <c r="T376" s="216"/>
      <c r="AT376" s="217" t="s">
        <v>155</v>
      </c>
      <c r="AU376" s="217" t="s">
        <v>23</v>
      </c>
      <c r="AV376" s="11" t="s">
        <v>23</v>
      </c>
      <c r="AW376" s="11" t="s">
        <v>40</v>
      </c>
      <c r="AX376" s="11" t="s">
        <v>78</v>
      </c>
      <c r="AY376" s="217" t="s">
        <v>144</v>
      </c>
    </row>
    <row r="377" spans="2:65" s="12" customFormat="1" ht="13.5">
      <c r="B377" s="218"/>
      <c r="C377" s="219"/>
      <c r="D377" s="204" t="s">
        <v>155</v>
      </c>
      <c r="E377" s="220" t="s">
        <v>76</v>
      </c>
      <c r="F377" s="221" t="s">
        <v>158</v>
      </c>
      <c r="G377" s="219"/>
      <c r="H377" s="222">
        <v>25.172000000000001</v>
      </c>
      <c r="I377" s="223"/>
      <c r="J377" s="219"/>
      <c r="K377" s="219"/>
      <c r="L377" s="224"/>
      <c r="M377" s="225"/>
      <c r="N377" s="226"/>
      <c r="O377" s="226"/>
      <c r="P377" s="226"/>
      <c r="Q377" s="226"/>
      <c r="R377" s="226"/>
      <c r="S377" s="226"/>
      <c r="T377" s="227"/>
      <c r="AT377" s="228" t="s">
        <v>155</v>
      </c>
      <c r="AU377" s="228" t="s">
        <v>23</v>
      </c>
      <c r="AV377" s="12" t="s">
        <v>151</v>
      </c>
      <c r="AW377" s="12" t="s">
        <v>40</v>
      </c>
      <c r="AX377" s="12" t="s">
        <v>86</v>
      </c>
      <c r="AY377" s="228" t="s">
        <v>144</v>
      </c>
    </row>
    <row r="378" spans="2:65" s="1" customFormat="1" ht="16.5" customHeight="1">
      <c r="B378" s="41"/>
      <c r="C378" s="192" t="s">
        <v>586</v>
      </c>
      <c r="D378" s="192" t="s">
        <v>146</v>
      </c>
      <c r="E378" s="193" t="s">
        <v>587</v>
      </c>
      <c r="F378" s="194" t="s">
        <v>588</v>
      </c>
      <c r="G378" s="195" t="s">
        <v>166</v>
      </c>
      <c r="H378" s="196">
        <v>8</v>
      </c>
      <c r="I378" s="197"/>
      <c r="J378" s="198">
        <f>ROUND(I378*H378,2)</f>
        <v>0</v>
      </c>
      <c r="K378" s="194" t="s">
        <v>150</v>
      </c>
      <c r="L378" s="61"/>
      <c r="M378" s="199" t="s">
        <v>76</v>
      </c>
      <c r="N378" s="200" t="s">
        <v>48</v>
      </c>
      <c r="O378" s="42"/>
      <c r="P378" s="201">
        <f>O378*H378</f>
        <v>0</v>
      </c>
      <c r="Q378" s="201">
        <v>2.0000000000000002E-5</v>
      </c>
      <c r="R378" s="201">
        <f>Q378*H378</f>
        <v>1.6000000000000001E-4</v>
      </c>
      <c r="S378" s="201">
        <v>0</v>
      </c>
      <c r="T378" s="202">
        <f>S378*H378</f>
        <v>0</v>
      </c>
      <c r="AR378" s="24" t="s">
        <v>151</v>
      </c>
      <c r="AT378" s="24" t="s">
        <v>146</v>
      </c>
      <c r="AU378" s="24" t="s">
        <v>23</v>
      </c>
      <c r="AY378" s="24" t="s">
        <v>144</v>
      </c>
      <c r="BE378" s="203">
        <f>IF(N378="základní",J378,0)</f>
        <v>0</v>
      </c>
      <c r="BF378" s="203">
        <f>IF(N378="snížená",J378,0)</f>
        <v>0</v>
      </c>
      <c r="BG378" s="203">
        <f>IF(N378="zákl. přenesená",J378,0)</f>
        <v>0</v>
      </c>
      <c r="BH378" s="203">
        <f>IF(N378="sníž. přenesená",J378,0)</f>
        <v>0</v>
      </c>
      <c r="BI378" s="203">
        <f>IF(N378="nulová",J378,0)</f>
        <v>0</v>
      </c>
      <c r="BJ378" s="24" t="s">
        <v>86</v>
      </c>
      <c r="BK378" s="203">
        <f>ROUND(I378*H378,2)</f>
        <v>0</v>
      </c>
      <c r="BL378" s="24" t="s">
        <v>151</v>
      </c>
      <c r="BM378" s="24" t="s">
        <v>589</v>
      </c>
    </row>
    <row r="379" spans="2:65" s="1" customFormat="1" ht="256.5">
      <c r="B379" s="41"/>
      <c r="C379" s="63"/>
      <c r="D379" s="204" t="s">
        <v>153</v>
      </c>
      <c r="E379" s="63"/>
      <c r="F379" s="205" t="s">
        <v>590</v>
      </c>
      <c r="G379" s="63"/>
      <c r="H379" s="63"/>
      <c r="I379" s="163"/>
      <c r="J379" s="63"/>
      <c r="K379" s="63"/>
      <c r="L379" s="61"/>
      <c r="M379" s="206"/>
      <c r="N379" s="42"/>
      <c r="O379" s="42"/>
      <c r="P379" s="42"/>
      <c r="Q379" s="42"/>
      <c r="R379" s="42"/>
      <c r="S379" s="42"/>
      <c r="T379" s="78"/>
      <c r="AT379" s="24" t="s">
        <v>153</v>
      </c>
      <c r="AU379" s="24" t="s">
        <v>23</v>
      </c>
    </row>
    <row r="380" spans="2:65" s="1" customFormat="1" ht="25.5" customHeight="1">
      <c r="B380" s="41"/>
      <c r="C380" s="250" t="s">
        <v>591</v>
      </c>
      <c r="D380" s="250" t="s">
        <v>358</v>
      </c>
      <c r="E380" s="251" t="s">
        <v>592</v>
      </c>
      <c r="F380" s="252" t="s">
        <v>593</v>
      </c>
      <c r="G380" s="253" t="s">
        <v>481</v>
      </c>
      <c r="H380" s="254">
        <v>8</v>
      </c>
      <c r="I380" s="255"/>
      <c r="J380" s="256">
        <f>ROUND(I380*H380,2)</f>
        <v>0</v>
      </c>
      <c r="K380" s="252" t="s">
        <v>76</v>
      </c>
      <c r="L380" s="257"/>
      <c r="M380" s="258" t="s">
        <v>76</v>
      </c>
      <c r="N380" s="259" t="s">
        <v>48</v>
      </c>
      <c r="O380" s="42"/>
      <c r="P380" s="201">
        <f>O380*H380</f>
        <v>0</v>
      </c>
      <c r="Q380" s="201">
        <v>2.31E-3</v>
      </c>
      <c r="R380" s="201">
        <f>Q380*H380</f>
        <v>1.848E-2</v>
      </c>
      <c r="S380" s="201">
        <v>0</v>
      </c>
      <c r="T380" s="202">
        <f>S380*H380</f>
        <v>0</v>
      </c>
      <c r="AR380" s="24" t="s">
        <v>187</v>
      </c>
      <c r="AT380" s="24" t="s">
        <v>358</v>
      </c>
      <c r="AU380" s="24" t="s">
        <v>23</v>
      </c>
      <c r="AY380" s="24" t="s">
        <v>144</v>
      </c>
      <c r="BE380" s="203">
        <f>IF(N380="základní",J380,0)</f>
        <v>0</v>
      </c>
      <c r="BF380" s="203">
        <f>IF(N380="snížená",J380,0)</f>
        <v>0</v>
      </c>
      <c r="BG380" s="203">
        <f>IF(N380="zákl. přenesená",J380,0)</f>
        <v>0</v>
      </c>
      <c r="BH380" s="203">
        <f>IF(N380="sníž. přenesená",J380,0)</f>
        <v>0</v>
      </c>
      <c r="BI380" s="203">
        <f>IF(N380="nulová",J380,0)</f>
        <v>0</v>
      </c>
      <c r="BJ380" s="24" t="s">
        <v>86</v>
      </c>
      <c r="BK380" s="203">
        <f>ROUND(I380*H380,2)</f>
        <v>0</v>
      </c>
      <c r="BL380" s="24" t="s">
        <v>151</v>
      </c>
      <c r="BM380" s="24" t="s">
        <v>594</v>
      </c>
    </row>
    <row r="381" spans="2:65" s="1" customFormat="1" ht="25.5" customHeight="1">
      <c r="B381" s="41"/>
      <c r="C381" s="250" t="s">
        <v>595</v>
      </c>
      <c r="D381" s="250" t="s">
        <v>358</v>
      </c>
      <c r="E381" s="251" t="s">
        <v>596</v>
      </c>
      <c r="F381" s="252" t="s">
        <v>597</v>
      </c>
      <c r="G381" s="253" t="s">
        <v>481</v>
      </c>
      <c r="H381" s="254">
        <v>8</v>
      </c>
      <c r="I381" s="255"/>
      <c r="J381" s="256">
        <f>ROUND(I381*H381,2)</f>
        <v>0</v>
      </c>
      <c r="K381" s="252" t="s">
        <v>76</v>
      </c>
      <c r="L381" s="257"/>
      <c r="M381" s="258" t="s">
        <v>76</v>
      </c>
      <c r="N381" s="259" t="s">
        <v>48</v>
      </c>
      <c r="O381" s="42"/>
      <c r="P381" s="201">
        <f>O381*H381</f>
        <v>0</v>
      </c>
      <c r="Q381" s="201">
        <v>3.3E-3</v>
      </c>
      <c r="R381" s="201">
        <f>Q381*H381</f>
        <v>2.64E-2</v>
      </c>
      <c r="S381" s="201">
        <v>0</v>
      </c>
      <c r="T381" s="202">
        <f>S381*H381</f>
        <v>0</v>
      </c>
      <c r="AR381" s="24" t="s">
        <v>187</v>
      </c>
      <c r="AT381" s="24" t="s">
        <v>358</v>
      </c>
      <c r="AU381" s="24" t="s">
        <v>23</v>
      </c>
      <c r="AY381" s="24" t="s">
        <v>144</v>
      </c>
      <c r="BE381" s="203">
        <f>IF(N381="základní",J381,0)</f>
        <v>0</v>
      </c>
      <c r="BF381" s="203">
        <f>IF(N381="snížená",J381,0)</f>
        <v>0</v>
      </c>
      <c r="BG381" s="203">
        <f>IF(N381="zákl. přenesená",J381,0)</f>
        <v>0</v>
      </c>
      <c r="BH381" s="203">
        <f>IF(N381="sníž. přenesená",J381,0)</f>
        <v>0</v>
      </c>
      <c r="BI381" s="203">
        <f>IF(N381="nulová",J381,0)</f>
        <v>0</v>
      </c>
      <c r="BJ381" s="24" t="s">
        <v>86</v>
      </c>
      <c r="BK381" s="203">
        <f>ROUND(I381*H381,2)</f>
        <v>0</v>
      </c>
      <c r="BL381" s="24" t="s">
        <v>151</v>
      </c>
      <c r="BM381" s="24" t="s">
        <v>598</v>
      </c>
    </row>
    <row r="382" spans="2:65" s="1" customFormat="1" ht="16.5" customHeight="1">
      <c r="B382" s="41"/>
      <c r="C382" s="250" t="s">
        <v>599</v>
      </c>
      <c r="D382" s="250" t="s">
        <v>358</v>
      </c>
      <c r="E382" s="251" t="s">
        <v>600</v>
      </c>
      <c r="F382" s="252" t="s">
        <v>601</v>
      </c>
      <c r="G382" s="253" t="s">
        <v>481</v>
      </c>
      <c r="H382" s="254">
        <v>8</v>
      </c>
      <c r="I382" s="255"/>
      <c r="J382" s="256">
        <f>ROUND(I382*H382,2)</f>
        <v>0</v>
      </c>
      <c r="K382" s="252" t="s">
        <v>76</v>
      </c>
      <c r="L382" s="257"/>
      <c r="M382" s="258" t="s">
        <v>76</v>
      </c>
      <c r="N382" s="259" t="s">
        <v>48</v>
      </c>
      <c r="O382" s="42"/>
      <c r="P382" s="201">
        <f>O382*H382</f>
        <v>0</v>
      </c>
      <c r="Q382" s="201">
        <v>6.4999999999999997E-4</v>
      </c>
      <c r="R382" s="201">
        <f>Q382*H382</f>
        <v>5.1999999999999998E-3</v>
      </c>
      <c r="S382" s="201">
        <v>0</v>
      </c>
      <c r="T382" s="202">
        <f>S382*H382</f>
        <v>0</v>
      </c>
      <c r="AR382" s="24" t="s">
        <v>187</v>
      </c>
      <c r="AT382" s="24" t="s">
        <v>358</v>
      </c>
      <c r="AU382" s="24" t="s">
        <v>23</v>
      </c>
      <c r="AY382" s="24" t="s">
        <v>144</v>
      </c>
      <c r="BE382" s="203">
        <f>IF(N382="základní",J382,0)</f>
        <v>0</v>
      </c>
      <c r="BF382" s="203">
        <f>IF(N382="snížená",J382,0)</f>
        <v>0</v>
      </c>
      <c r="BG382" s="203">
        <f>IF(N382="zákl. přenesená",J382,0)</f>
        <v>0</v>
      </c>
      <c r="BH382" s="203">
        <f>IF(N382="sníž. přenesená",J382,0)</f>
        <v>0</v>
      </c>
      <c r="BI382" s="203">
        <f>IF(N382="nulová",J382,0)</f>
        <v>0</v>
      </c>
      <c r="BJ382" s="24" t="s">
        <v>86</v>
      </c>
      <c r="BK382" s="203">
        <f>ROUND(I382*H382,2)</f>
        <v>0</v>
      </c>
      <c r="BL382" s="24" t="s">
        <v>151</v>
      </c>
      <c r="BM382" s="24" t="s">
        <v>602</v>
      </c>
    </row>
    <row r="383" spans="2:65" s="1" customFormat="1" ht="16.5" customHeight="1">
      <c r="B383" s="41"/>
      <c r="C383" s="250" t="s">
        <v>603</v>
      </c>
      <c r="D383" s="250" t="s">
        <v>358</v>
      </c>
      <c r="E383" s="251" t="s">
        <v>604</v>
      </c>
      <c r="F383" s="252" t="s">
        <v>605</v>
      </c>
      <c r="G383" s="253" t="s">
        <v>481</v>
      </c>
      <c r="H383" s="254">
        <v>8</v>
      </c>
      <c r="I383" s="255"/>
      <c r="J383" s="256">
        <f>ROUND(I383*H383,2)</f>
        <v>0</v>
      </c>
      <c r="K383" s="252" t="s">
        <v>76</v>
      </c>
      <c r="L383" s="257"/>
      <c r="M383" s="258" t="s">
        <v>76</v>
      </c>
      <c r="N383" s="259" t="s">
        <v>48</v>
      </c>
      <c r="O383" s="42"/>
      <c r="P383" s="201">
        <f>O383*H383</f>
        <v>0</v>
      </c>
      <c r="Q383" s="201">
        <v>1.2E-4</v>
      </c>
      <c r="R383" s="201">
        <f>Q383*H383</f>
        <v>9.6000000000000002E-4</v>
      </c>
      <c r="S383" s="201">
        <v>0</v>
      </c>
      <c r="T383" s="202">
        <f>S383*H383</f>
        <v>0</v>
      </c>
      <c r="AR383" s="24" t="s">
        <v>187</v>
      </c>
      <c r="AT383" s="24" t="s">
        <v>358</v>
      </c>
      <c r="AU383" s="24" t="s">
        <v>23</v>
      </c>
      <c r="AY383" s="24" t="s">
        <v>144</v>
      </c>
      <c r="BE383" s="203">
        <f>IF(N383="základní",J383,0)</f>
        <v>0</v>
      </c>
      <c r="BF383" s="203">
        <f>IF(N383="snížená",J383,0)</f>
        <v>0</v>
      </c>
      <c r="BG383" s="203">
        <f>IF(N383="zákl. přenesená",J383,0)</f>
        <v>0</v>
      </c>
      <c r="BH383" s="203">
        <f>IF(N383="sníž. přenesená",J383,0)</f>
        <v>0</v>
      </c>
      <c r="BI383" s="203">
        <f>IF(N383="nulová",J383,0)</f>
        <v>0</v>
      </c>
      <c r="BJ383" s="24" t="s">
        <v>86</v>
      </c>
      <c r="BK383" s="203">
        <f>ROUND(I383*H383,2)</f>
        <v>0</v>
      </c>
      <c r="BL383" s="24" t="s">
        <v>151</v>
      </c>
      <c r="BM383" s="24" t="s">
        <v>606</v>
      </c>
    </row>
    <row r="384" spans="2:65" s="1" customFormat="1" ht="38.25" customHeight="1">
      <c r="B384" s="41"/>
      <c r="C384" s="192" t="s">
        <v>607</v>
      </c>
      <c r="D384" s="192" t="s">
        <v>146</v>
      </c>
      <c r="E384" s="193" t="s">
        <v>608</v>
      </c>
      <c r="F384" s="194" t="s">
        <v>609</v>
      </c>
      <c r="G384" s="195" t="s">
        <v>166</v>
      </c>
      <c r="H384" s="196">
        <v>1</v>
      </c>
      <c r="I384" s="197"/>
      <c r="J384" s="198">
        <f>ROUND(I384*H384,2)</f>
        <v>0</v>
      </c>
      <c r="K384" s="194" t="s">
        <v>150</v>
      </c>
      <c r="L384" s="61"/>
      <c r="M384" s="199" t="s">
        <v>76</v>
      </c>
      <c r="N384" s="200" t="s">
        <v>48</v>
      </c>
      <c r="O384" s="42"/>
      <c r="P384" s="201">
        <f>O384*H384</f>
        <v>0</v>
      </c>
      <c r="Q384" s="201">
        <v>7.2000000000000005E-4</v>
      </c>
      <c r="R384" s="201">
        <f>Q384*H384</f>
        <v>7.2000000000000005E-4</v>
      </c>
      <c r="S384" s="201">
        <v>0</v>
      </c>
      <c r="T384" s="202">
        <f>S384*H384</f>
        <v>0</v>
      </c>
      <c r="AR384" s="24" t="s">
        <v>151</v>
      </c>
      <c r="AT384" s="24" t="s">
        <v>146</v>
      </c>
      <c r="AU384" s="24" t="s">
        <v>23</v>
      </c>
      <c r="AY384" s="24" t="s">
        <v>144</v>
      </c>
      <c r="BE384" s="203">
        <f>IF(N384="základní",J384,0)</f>
        <v>0</v>
      </c>
      <c r="BF384" s="203">
        <f>IF(N384="snížená",J384,0)</f>
        <v>0</v>
      </c>
      <c r="BG384" s="203">
        <f>IF(N384="zákl. přenesená",J384,0)</f>
        <v>0</v>
      </c>
      <c r="BH384" s="203">
        <f>IF(N384="sníž. přenesená",J384,0)</f>
        <v>0</v>
      </c>
      <c r="BI384" s="203">
        <f>IF(N384="nulová",J384,0)</f>
        <v>0</v>
      </c>
      <c r="BJ384" s="24" t="s">
        <v>86</v>
      </c>
      <c r="BK384" s="203">
        <f>ROUND(I384*H384,2)</f>
        <v>0</v>
      </c>
      <c r="BL384" s="24" t="s">
        <v>151</v>
      </c>
      <c r="BM384" s="24" t="s">
        <v>610</v>
      </c>
    </row>
    <row r="385" spans="2:65" s="1" customFormat="1" ht="256.5">
      <c r="B385" s="41"/>
      <c r="C385" s="63"/>
      <c r="D385" s="204" t="s">
        <v>153</v>
      </c>
      <c r="E385" s="63"/>
      <c r="F385" s="205" t="s">
        <v>590</v>
      </c>
      <c r="G385" s="63"/>
      <c r="H385" s="63"/>
      <c r="I385" s="163"/>
      <c r="J385" s="63"/>
      <c r="K385" s="63"/>
      <c r="L385" s="61"/>
      <c r="M385" s="206"/>
      <c r="N385" s="42"/>
      <c r="O385" s="42"/>
      <c r="P385" s="42"/>
      <c r="Q385" s="42"/>
      <c r="R385" s="42"/>
      <c r="S385" s="42"/>
      <c r="T385" s="78"/>
      <c r="AT385" s="24" t="s">
        <v>153</v>
      </c>
      <c r="AU385" s="24" t="s">
        <v>23</v>
      </c>
    </row>
    <row r="386" spans="2:65" s="1" customFormat="1" ht="16.5" customHeight="1">
      <c r="B386" s="41"/>
      <c r="C386" s="250" t="s">
        <v>611</v>
      </c>
      <c r="D386" s="250" t="s">
        <v>358</v>
      </c>
      <c r="E386" s="251" t="s">
        <v>612</v>
      </c>
      <c r="F386" s="252" t="s">
        <v>613</v>
      </c>
      <c r="G386" s="253" t="s">
        <v>481</v>
      </c>
      <c r="H386" s="254">
        <v>1</v>
      </c>
      <c r="I386" s="255"/>
      <c r="J386" s="256">
        <f>ROUND(I386*H386,2)</f>
        <v>0</v>
      </c>
      <c r="K386" s="252" t="s">
        <v>76</v>
      </c>
      <c r="L386" s="257"/>
      <c r="M386" s="258" t="s">
        <v>76</v>
      </c>
      <c r="N386" s="259" t="s">
        <v>48</v>
      </c>
      <c r="O386" s="42"/>
      <c r="P386" s="201">
        <f>O386*H386</f>
        <v>0</v>
      </c>
      <c r="Q386" s="201">
        <v>1.0970000000000001E-2</v>
      </c>
      <c r="R386" s="201">
        <f>Q386*H386</f>
        <v>1.0970000000000001E-2</v>
      </c>
      <c r="S386" s="201">
        <v>0</v>
      </c>
      <c r="T386" s="202">
        <f>S386*H386</f>
        <v>0</v>
      </c>
      <c r="AR386" s="24" t="s">
        <v>187</v>
      </c>
      <c r="AT386" s="24" t="s">
        <v>358</v>
      </c>
      <c r="AU386" s="24" t="s">
        <v>23</v>
      </c>
      <c r="AY386" s="24" t="s">
        <v>144</v>
      </c>
      <c r="BE386" s="203">
        <f>IF(N386="základní",J386,0)</f>
        <v>0</v>
      </c>
      <c r="BF386" s="203">
        <f>IF(N386="snížená",J386,0)</f>
        <v>0</v>
      </c>
      <c r="BG386" s="203">
        <f>IF(N386="zákl. přenesená",J386,0)</f>
        <v>0</v>
      </c>
      <c r="BH386" s="203">
        <f>IF(N386="sníž. přenesená",J386,0)</f>
        <v>0</v>
      </c>
      <c r="BI386" s="203">
        <f>IF(N386="nulová",J386,0)</f>
        <v>0</v>
      </c>
      <c r="BJ386" s="24" t="s">
        <v>86</v>
      </c>
      <c r="BK386" s="203">
        <f>ROUND(I386*H386,2)</f>
        <v>0</v>
      </c>
      <c r="BL386" s="24" t="s">
        <v>151</v>
      </c>
      <c r="BM386" s="24" t="s">
        <v>614</v>
      </c>
    </row>
    <row r="387" spans="2:65" s="1" customFormat="1" ht="38.25" customHeight="1">
      <c r="B387" s="41"/>
      <c r="C387" s="192" t="s">
        <v>615</v>
      </c>
      <c r="D387" s="192" t="s">
        <v>146</v>
      </c>
      <c r="E387" s="193" t="s">
        <v>616</v>
      </c>
      <c r="F387" s="194" t="s">
        <v>617</v>
      </c>
      <c r="G387" s="195" t="s">
        <v>166</v>
      </c>
      <c r="H387" s="196">
        <v>1</v>
      </c>
      <c r="I387" s="197"/>
      <c r="J387" s="198">
        <f>ROUND(I387*H387,2)</f>
        <v>0</v>
      </c>
      <c r="K387" s="194" t="s">
        <v>150</v>
      </c>
      <c r="L387" s="61"/>
      <c r="M387" s="199" t="s">
        <v>76</v>
      </c>
      <c r="N387" s="200" t="s">
        <v>48</v>
      </c>
      <c r="O387" s="42"/>
      <c r="P387" s="201">
        <f>O387*H387</f>
        <v>0</v>
      </c>
      <c r="Q387" s="201">
        <v>8.5999999999999998E-4</v>
      </c>
      <c r="R387" s="201">
        <f>Q387*H387</f>
        <v>8.5999999999999998E-4</v>
      </c>
      <c r="S387" s="201">
        <v>0</v>
      </c>
      <c r="T387" s="202">
        <f>S387*H387</f>
        <v>0</v>
      </c>
      <c r="AR387" s="24" t="s">
        <v>151</v>
      </c>
      <c r="AT387" s="24" t="s">
        <v>146</v>
      </c>
      <c r="AU387" s="24" t="s">
        <v>23</v>
      </c>
      <c r="AY387" s="24" t="s">
        <v>144</v>
      </c>
      <c r="BE387" s="203">
        <f>IF(N387="základní",J387,0)</f>
        <v>0</v>
      </c>
      <c r="BF387" s="203">
        <f>IF(N387="snížená",J387,0)</f>
        <v>0</v>
      </c>
      <c r="BG387" s="203">
        <f>IF(N387="zákl. přenesená",J387,0)</f>
        <v>0</v>
      </c>
      <c r="BH387" s="203">
        <f>IF(N387="sníž. přenesená",J387,0)</f>
        <v>0</v>
      </c>
      <c r="BI387" s="203">
        <f>IF(N387="nulová",J387,0)</f>
        <v>0</v>
      </c>
      <c r="BJ387" s="24" t="s">
        <v>86</v>
      </c>
      <c r="BK387" s="203">
        <f>ROUND(I387*H387,2)</f>
        <v>0</v>
      </c>
      <c r="BL387" s="24" t="s">
        <v>151</v>
      </c>
      <c r="BM387" s="24" t="s">
        <v>618</v>
      </c>
    </row>
    <row r="388" spans="2:65" s="1" customFormat="1" ht="256.5">
      <c r="B388" s="41"/>
      <c r="C388" s="63"/>
      <c r="D388" s="204" t="s">
        <v>153</v>
      </c>
      <c r="E388" s="63"/>
      <c r="F388" s="205" t="s">
        <v>590</v>
      </c>
      <c r="G388" s="63"/>
      <c r="H388" s="63"/>
      <c r="I388" s="163"/>
      <c r="J388" s="63"/>
      <c r="K388" s="63"/>
      <c r="L388" s="61"/>
      <c r="M388" s="206"/>
      <c r="N388" s="42"/>
      <c r="O388" s="42"/>
      <c r="P388" s="42"/>
      <c r="Q388" s="42"/>
      <c r="R388" s="42"/>
      <c r="S388" s="42"/>
      <c r="T388" s="78"/>
      <c r="AT388" s="24" t="s">
        <v>153</v>
      </c>
      <c r="AU388" s="24" t="s">
        <v>23</v>
      </c>
    </row>
    <row r="389" spans="2:65" s="1" customFormat="1" ht="16.5" customHeight="1">
      <c r="B389" s="41"/>
      <c r="C389" s="250" t="s">
        <v>619</v>
      </c>
      <c r="D389" s="250" t="s">
        <v>358</v>
      </c>
      <c r="E389" s="251" t="s">
        <v>620</v>
      </c>
      <c r="F389" s="252" t="s">
        <v>621</v>
      </c>
      <c r="G389" s="253" t="s">
        <v>481</v>
      </c>
      <c r="H389" s="254">
        <v>1</v>
      </c>
      <c r="I389" s="255"/>
      <c r="J389" s="256">
        <f>ROUND(I389*H389,2)</f>
        <v>0</v>
      </c>
      <c r="K389" s="252" t="s">
        <v>76</v>
      </c>
      <c r="L389" s="257"/>
      <c r="M389" s="258" t="s">
        <v>76</v>
      </c>
      <c r="N389" s="259" t="s">
        <v>48</v>
      </c>
      <c r="O389" s="42"/>
      <c r="P389" s="201">
        <f>O389*H389</f>
        <v>0</v>
      </c>
      <c r="Q389" s="201">
        <v>2.0000000000000002E-5</v>
      </c>
      <c r="R389" s="201">
        <f>Q389*H389</f>
        <v>2.0000000000000002E-5</v>
      </c>
      <c r="S389" s="201">
        <v>0</v>
      </c>
      <c r="T389" s="202">
        <f>S389*H389</f>
        <v>0</v>
      </c>
      <c r="AR389" s="24" t="s">
        <v>187</v>
      </c>
      <c r="AT389" s="24" t="s">
        <v>358</v>
      </c>
      <c r="AU389" s="24" t="s">
        <v>23</v>
      </c>
      <c r="AY389" s="24" t="s">
        <v>144</v>
      </c>
      <c r="BE389" s="203">
        <f>IF(N389="základní",J389,0)</f>
        <v>0</v>
      </c>
      <c r="BF389" s="203">
        <f>IF(N389="snížená",J389,0)</f>
        <v>0</v>
      </c>
      <c r="BG389" s="203">
        <f>IF(N389="zákl. přenesená",J389,0)</f>
        <v>0</v>
      </c>
      <c r="BH389" s="203">
        <f>IF(N389="sníž. přenesená",J389,0)</f>
        <v>0</v>
      </c>
      <c r="BI389" s="203">
        <f>IF(N389="nulová",J389,0)</f>
        <v>0</v>
      </c>
      <c r="BJ389" s="24" t="s">
        <v>86</v>
      </c>
      <c r="BK389" s="203">
        <f>ROUND(I389*H389,2)</f>
        <v>0</v>
      </c>
      <c r="BL389" s="24" t="s">
        <v>151</v>
      </c>
      <c r="BM389" s="24" t="s">
        <v>622</v>
      </c>
    </row>
    <row r="390" spans="2:65" s="1" customFormat="1" ht="25.5" customHeight="1">
      <c r="B390" s="41"/>
      <c r="C390" s="250" t="s">
        <v>623</v>
      </c>
      <c r="D390" s="250" t="s">
        <v>358</v>
      </c>
      <c r="E390" s="251" t="s">
        <v>624</v>
      </c>
      <c r="F390" s="252" t="s">
        <v>625</v>
      </c>
      <c r="G390" s="253" t="s">
        <v>481</v>
      </c>
      <c r="H390" s="254">
        <v>2</v>
      </c>
      <c r="I390" s="255"/>
      <c r="J390" s="256">
        <f>ROUND(I390*H390,2)</f>
        <v>0</v>
      </c>
      <c r="K390" s="252" t="s">
        <v>76</v>
      </c>
      <c r="L390" s="257"/>
      <c r="M390" s="258" t="s">
        <v>76</v>
      </c>
      <c r="N390" s="259" t="s">
        <v>48</v>
      </c>
      <c r="O390" s="42"/>
      <c r="P390" s="201">
        <f>O390*H390</f>
        <v>0</v>
      </c>
      <c r="Q390" s="201">
        <v>7.3000000000000001E-3</v>
      </c>
      <c r="R390" s="201">
        <f>Q390*H390</f>
        <v>1.46E-2</v>
      </c>
      <c r="S390" s="201">
        <v>0</v>
      </c>
      <c r="T390" s="202">
        <f>S390*H390</f>
        <v>0</v>
      </c>
      <c r="AR390" s="24" t="s">
        <v>187</v>
      </c>
      <c r="AT390" s="24" t="s">
        <v>358</v>
      </c>
      <c r="AU390" s="24" t="s">
        <v>23</v>
      </c>
      <c r="AY390" s="24" t="s">
        <v>144</v>
      </c>
      <c r="BE390" s="203">
        <f>IF(N390="základní",J390,0)</f>
        <v>0</v>
      </c>
      <c r="BF390" s="203">
        <f>IF(N390="snížená",J390,0)</f>
        <v>0</v>
      </c>
      <c r="BG390" s="203">
        <f>IF(N390="zákl. přenesená",J390,0)</f>
        <v>0</v>
      </c>
      <c r="BH390" s="203">
        <f>IF(N390="sníž. přenesená",J390,0)</f>
        <v>0</v>
      </c>
      <c r="BI390" s="203">
        <f>IF(N390="nulová",J390,0)</f>
        <v>0</v>
      </c>
      <c r="BJ390" s="24" t="s">
        <v>86</v>
      </c>
      <c r="BK390" s="203">
        <f>ROUND(I390*H390,2)</f>
        <v>0</v>
      </c>
      <c r="BL390" s="24" t="s">
        <v>151</v>
      </c>
      <c r="BM390" s="24" t="s">
        <v>626</v>
      </c>
    </row>
    <row r="391" spans="2:65" s="1" customFormat="1" ht="25.5" customHeight="1">
      <c r="B391" s="41"/>
      <c r="C391" s="192" t="s">
        <v>627</v>
      </c>
      <c r="D391" s="192" t="s">
        <v>146</v>
      </c>
      <c r="E391" s="193" t="s">
        <v>628</v>
      </c>
      <c r="F391" s="194" t="s">
        <v>629</v>
      </c>
      <c r="G391" s="195" t="s">
        <v>166</v>
      </c>
      <c r="H391" s="196">
        <v>1</v>
      </c>
      <c r="I391" s="197"/>
      <c r="J391" s="198">
        <f>ROUND(I391*H391,2)</f>
        <v>0</v>
      </c>
      <c r="K391" s="194" t="s">
        <v>150</v>
      </c>
      <c r="L391" s="61"/>
      <c r="M391" s="199" t="s">
        <v>76</v>
      </c>
      <c r="N391" s="200" t="s">
        <v>48</v>
      </c>
      <c r="O391" s="42"/>
      <c r="P391" s="201">
        <f>O391*H391</f>
        <v>0</v>
      </c>
      <c r="Q391" s="201">
        <v>6.8999999999999997E-4</v>
      </c>
      <c r="R391" s="201">
        <f>Q391*H391</f>
        <v>6.8999999999999997E-4</v>
      </c>
      <c r="S391" s="201">
        <v>0</v>
      </c>
      <c r="T391" s="202">
        <f>S391*H391</f>
        <v>0</v>
      </c>
      <c r="AR391" s="24" t="s">
        <v>151</v>
      </c>
      <c r="AT391" s="24" t="s">
        <v>146</v>
      </c>
      <c r="AU391" s="24" t="s">
        <v>23</v>
      </c>
      <c r="AY391" s="24" t="s">
        <v>144</v>
      </c>
      <c r="BE391" s="203">
        <f>IF(N391="základní",J391,0)</f>
        <v>0</v>
      </c>
      <c r="BF391" s="203">
        <f>IF(N391="snížená",J391,0)</f>
        <v>0</v>
      </c>
      <c r="BG391" s="203">
        <f>IF(N391="zákl. přenesená",J391,0)</f>
        <v>0</v>
      </c>
      <c r="BH391" s="203">
        <f>IF(N391="sníž. přenesená",J391,0)</f>
        <v>0</v>
      </c>
      <c r="BI391" s="203">
        <f>IF(N391="nulová",J391,0)</f>
        <v>0</v>
      </c>
      <c r="BJ391" s="24" t="s">
        <v>86</v>
      </c>
      <c r="BK391" s="203">
        <f>ROUND(I391*H391,2)</f>
        <v>0</v>
      </c>
      <c r="BL391" s="24" t="s">
        <v>151</v>
      </c>
      <c r="BM391" s="24" t="s">
        <v>630</v>
      </c>
    </row>
    <row r="392" spans="2:65" s="1" customFormat="1" ht="256.5">
      <c r="B392" s="41"/>
      <c r="C392" s="63"/>
      <c r="D392" s="204" t="s">
        <v>153</v>
      </c>
      <c r="E392" s="63"/>
      <c r="F392" s="205" t="s">
        <v>590</v>
      </c>
      <c r="G392" s="63"/>
      <c r="H392" s="63"/>
      <c r="I392" s="163"/>
      <c r="J392" s="63"/>
      <c r="K392" s="63"/>
      <c r="L392" s="61"/>
      <c r="M392" s="206"/>
      <c r="N392" s="42"/>
      <c r="O392" s="42"/>
      <c r="P392" s="42"/>
      <c r="Q392" s="42"/>
      <c r="R392" s="42"/>
      <c r="S392" s="42"/>
      <c r="T392" s="78"/>
      <c r="AT392" s="24" t="s">
        <v>153</v>
      </c>
      <c r="AU392" s="24" t="s">
        <v>23</v>
      </c>
    </row>
    <row r="393" spans="2:65" s="1" customFormat="1" ht="16.5" customHeight="1">
      <c r="B393" s="41"/>
      <c r="C393" s="250" t="s">
        <v>631</v>
      </c>
      <c r="D393" s="250" t="s">
        <v>358</v>
      </c>
      <c r="E393" s="251" t="s">
        <v>632</v>
      </c>
      <c r="F393" s="252" t="s">
        <v>633</v>
      </c>
      <c r="G393" s="253" t="s">
        <v>481</v>
      </c>
      <c r="H393" s="254">
        <v>1</v>
      </c>
      <c r="I393" s="255"/>
      <c r="J393" s="256">
        <f>ROUND(I393*H393,2)</f>
        <v>0</v>
      </c>
      <c r="K393" s="252" t="s">
        <v>76</v>
      </c>
      <c r="L393" s="257"/>
      <c r="M393" s="258" t="s">
        <v>76</v>
      </c>
      <c r="N393" s="259" t="s">
        <v>48</v>
      </c>
      <c r="O393" s="42"/>
      <c r="P393" s="201">
        <f>O393*H393</f>
        <v>0</v>
      </c>
      <c r="Q393" s="201">
        <v>2.7E-2</v>
      </c>
      <c r="R393" s="201">
        <f>Q393*H393</f>
        <v>2.7E-2</v>
      </c>
      <c r="S393" s="201">
        <v>0</v>
      </c>
      <c r="T393" s="202">
        <f>S393*H393</f>
        <v>0</v>
      </c>
      <c r="AR393" s="24" t="s">
        <v>187</v>
      </c>
      <c r="AT393" s="24" t="s">
        <v>358</v>
      </c>
      <c r="AU393" s="24" t="s">
        <v>23</v>
      </c>
      <c r="AY393" s="24" t="s">
        <v>144</v>
      </c>
      <c r="BE393" s="203">
        <f>IF(N393="základní",J393,0)</f>
        <v>0</v>
      </c>
      <c r="BF393" s="203">
        <f>IF(N393="snížená",J393,0)</f>
        <v>0</v>
      </c>
      <c r="BG393" s="203">
        <f>IF(N393="zákl. přenesená",J393,0)</f>
        <v>0</v>
      </c>
      <c r="BH393" s="203">
        <f>IF(N393="sníž. přenesená",J393,0)</f>
        <v>0</v>
      </c>
      <c r="BI393" s="203">
        <f>IF(N393="nulová",J393,0)</f>
        <v>0</v>
      </c>
      <c r="BJ393" s="24" t="s">
        <v>86</v>
      </c>
      <c r="BK393" s="203">
        <f>ROUND(I393*H393,2)</f>
        <v>0</v>
      </c>
      <c r="BL393" s="24" t="s">
        <v>151</v>
      </c>
      <c r="BM393" s="24" t="s">
        <v>634</v>
      </c>
    </row>
    <row r="394" spans="2:65" s="1" customFormat="1" ht="16.5" customHeight="1">
      <c r="B394" s="41"/>
      <c r="C394" s="192" t="s">
        <v>635</v>
      </c>
      <c r="D394" s="192" t="s">
        <v>146</v>
      </c>
      <c r="E394" s="193" t="s">
        <v>636</v>
      </c>
      <c r="F394" s="194" t="s">
        <v>637</v>
      </c>
      <c r="G394" s="195" t="s">
        <v>166</v>
      </c>
      <c r="H394" s="196">
        <v>1</v>
      </c>
      <c r="I394" s="197"/>
      <c r="J394" s="198">
        <f>ROUND(I394*H394,2)</f>
        <v>0</v>
      </c>
      <c r="K394" s="194" t="s">
        <v>76</v>
      </c>
      <c r="L394" s="61"/>
      <c r="M394" s="199" t="s">
        <v>76</v>
      </c>
      <c r="N394" s="200" t="s">
        <v>48</v>
      </c>
      <c r="O394" s="42"/>
      <c r="P394" s="201">
        <f>O394*H394</f>
        <v>0</v>
      </c>
      <c r="Q394" s="201">
        <v>8.0000000000000004E-4</v>
      </c>
      <c r="R394" s="201">
        <f>Q394*H394</f>
        <v>8.0000000000000004E-4</v>
      </c>
      <c r="S394" s="201">
        <v>0</v>
      </c>
      <c r="T394" s="202">
        <f>S394*H394</f>
        <v>0</v>
      </c>
      <c r="AR394" s="24" t="s">
        <v>151</v>
      </c>
      <c r="AT394" s="24" t="s">
        <v>146</v>
      </c>
      <c r="AU394" s="24" t="s">
        <v>23</v>
      </c>
      <c r="AY394" s="24" t="s">
        <v>144</v>
      </c>
      <c r="BE394" s="203">
        <f>IF(N394="základní",J394,0)</f>
        <v>0</v>
      </c>
      <c r="BF394" s="203">
        <f>IF(N394="snížená",J394,0)</f>
        <v>0</v>
      </c>
      <c r="BG394" s="203">
        <f>IF(N394="zákl. přenesená",J394,0)</f>
        <v>0</v>
      </c>
      <c r="BH394" s="203">
        <f>IF(N394="sníž. přenesená",J394,0)</f>
        <v>0</v>
      </c>
      <c r="BI394" s="203">
        <f>IF(N394="nulová",J394,0)</f>
        <v>0</v>
      </c>
      <c r="BJ394" s="24" t="s">
        <v>86</v>
      </c>
      <c r="BK394" s="203">
        <f>ROUND(I394*H394,2)</f>
        <v>0</v>
      </c>
      <c r="BL394" s="24" t="s">
        <v>151</v>
      </c>
      <c r="BM394" s="24" t="s">
        <v>638</v>
      </c>
    </row>
    <row r="395" spans="2:65" s="1" customFormat="1" ht="16.5" customHeight="1">
      <c r="B395" s="41"/>
      <c r="C395" s="250" t="s">
        <v>639</v>
      </c>
      <c r="D395" s="250" t="s">
        <v>358</v>
      </c>
      <c r="E395" s="251" t="s">
        <v>640</v>
      </c>
      <c r="F395" s="252" t="s">
        <v>641</v>
      </c>
      <c r="G395" s="253" t="s">
        <v>481</v>
      </c>
      <c r="H395" s="254">
        <v>1</v>
      </c>
      <c r="I395" s="255"/>
      <c r="J395" s="256">
        <f>ROUND(I395*H395,2)</f>
        <v>0</v>
      </c>
      <c r="K395" s="252" t="s">
        <v>76</v>
      </c>
      <c r="L395" s="257"/>
      <c r="M395" s="258" t="s">
        <v>76</v>
      </c>
      <c r="N395" s="259" t="s">
        <v>48</v>
      </c>
      <c r="O395" s="42"/>
      <c r="P395" s="201">
        <f>O395*H395</f>
        <v>0</v>
      </c>
      <c r="Q395" s="201">
        <v>1.9E-2</v>
      </c>
      <c r="R395" s="201">
        <f>Q395*H395</f>
        <v>1.9E-2</v>
      </c>
      <c r="S395" s="201">
        <v>0</v>
      </c>
      <c r="T395" s="202">
        <f>S395*H395</f>
        <v>0</v>
      </c>
      <c r="AR395" s="24" t="s">
        <v>187</v>
      </c>
      <c r="AT395" s="24" t="s">
        <v>358</v>
      </c>
      <c r="AU395" s="24" t="s">
        <v>23</v>
      </c>
      <c r="AY395" s="24" t="s">
        <v>144</v>
      </c>
      <c r="BE395" s="203">
        <f>IF(N395="základní",J395,0)</f>
        <v>0</v>
      </c>
      <c r="BF395" s="203">
        <f>IF(N395="snížená",J395,0)</f>
        <v>0</v>
      </c>
      <c r="BG395" s="203">
        <f>IF(N395="zákl. přenesená",J395,0)</f>
        <v>0</v>
      </c>
      <c r="BH395" s="203">
        <f>IF(N395="sníž. přenesená",J395,0)</f>
        <v>0</v>
      </c>
      <c r="BI395" s="203">
        <f>IF(N395="nulová",J395,0)</f>
        <v>0</v>
      </c>
      <c r="BJ395" s="24" t="s">
        <v>86</v>
      </c>
      <c r="BK395" s="203">
        <f>ROUND(I395*H395,2)</f>
        <v>0</v>
      </c>
      <c r="BL395" s="24" t="s">
        <v>151</v>
      </c>
      <c r="BM395" s="24" t="s">
        <v>642</v>
      </c>
    </row>
    <row r="396" spans="2:65" s="1" customFormat="1" ht="25.5" customHeight="1">
      <c r="B396" s="41"/>
      <c r="C396" s="192" t="s">
        <v>643</v>
      </c>
      <c r="D396" s="192" t="s">
        <v>146</v>
      </c>
      <c r="E396" s="193" t="s">
        <v>644</v>
      </c>
      <c r="F396" s="194" t="s">
        <v>645</v>
      </c>
      <c r="G396" s="195" t="s">
        <v>166</v>
      </c>
      <c r="H396" s="196">
        <v>1</v>
      </c>
      <c r="I396" s="197"/>
      <c r="J396" s="198">
        <f>ROUND(I396*H396,2)</f>
        <v>0</v>
      </c>
      <c r="K396" s="194" t="s">
        <v>150</v>
      </c>
      <c r="L396" s="61"/>
      <c r="M396" s="199" t="s">
        <v>76</v>
      </c>
      <c r="N396" s="200" t="s">
        <v>48</v>
      </c>
      <c r="O396" s="42"/>
      <c r="P396" s="201">
        <f>O396*H396</f>
        <v>0</v>
      </c>
      <c r="Q396" s="201">
        <v>3.4000000000000002E-4</v>
      </c>
      <c r="R396" s="201">
        <f>Q396*H396</f>
        <v>3.4000000000000002E-4</v>
      </c>
      <c r="S396" s="201">
        <v>0</v>
      </c>
      <c r="T396" s="202">
        <f>S396*H396</f>
        <v>0</v>
      </c>
      <c r="AR396" s="24" t="s">
        <v>151</v>
      </c>
      <c r="AT396" s="24" t="s">
        <v>146</v>
      </c>
      <c r="AU396" s="24" t="s">
        <v>23</v>
      </c>
      <c r="AY396" s="24" t="s">
        <v>144</v>
      </c>
      <c r="BE396" s="203">
        <f>IF(N396="základní",J396,0)</f>
        <v>0</v>
      </c>
      <c r="BF396" s="203">
        <f>IF(N396="snížená",J396,0)</f>
        <v>0</v>
      </c>
      <c r="BG396" s="203">
        <f>IF(N396="zákl. přenesená",J396,0)</f>
        <v>0</v>
      </c>
      <c r="BH396" s="203">
        <f>IF(N396="sníž. přenesená",J396,0)</f>
        <v>0</v>
      </c>
      <c r="BI396" s="203">
        <f>IF(N396="nulová",J396,0)</f>
        <v>0</v>
      </c>
      <c r="BJ396" s="24" t="s">
        <v>86</v>
      </c>
      <c r="BK396" s="203">
        <f>ROUND(I396*H396,2)</f>
        <v>0</v>
      </c>
      <c r="BL396" s="24" t="s">
        <v>151</v>
      </c>
      <c r="BM396" s="24" t="s">
        <v>646</v>
      </c>
    </row>
    <row r="397" spans="2:65" s="1" customFormat="1" ht="256.5">
      <c r="B397" s="41"/>
      <c r="C397" s="63"/>
      <c r="D397" s="204" t="s">
        <v>153</v>
      </c>
      <c r="E397" s="63"/>
      <c r="F397" s="205" t="s">
        <v>590</v>
      </c>
      <c r="G397" s="63"/>
      <c r="H397" s="63"/>
      <c r="I397" s="163"/>
      <c r="J397" s="63"/>
      <c r="K397" s="63"/>
      <c r="L397" s="61"/>
      <c r="M397" s="206"/>
      <c r="N397" s="42"/>
      <c r="O397" s="42"/>
      <c r="P397" s="42"/>
      <c r="Q397" s="42"/>
      <c r="R397" s="42"/>
      <c r="S397" s="42"/>
      <c r="T397" s="78"/>
      <c r="AT397" s="24" t="s">
        <v>153</v>
      </c>
      <c r="AU397" s="24" t="s">
        <v>23</v>
      </c>
    </row>
    <row r="398" spans="2:65" s="1" customFormat="1" ht="16.5" customHeight="1">
      <c r="B398" s="41"/>
      <c r="C398" s="250" t="s">
        <v>647</v>
      </c>
      <c r="D398" s="250" t="s">
        <v>358</v>
      </c>
      <c r="E398" s="251" t="s">
        <v>648</v>
      </c>
      <c r="F398" s="252" t="s">
        <v>649</v>
      </c>
      <c r="G398" s="253" t="s">
        <v>481</v>
      </c>
      <c r="H398" s="254">
        <v>1</v>
      </c>
      <c r="I398" s="255"/>
      <c r="J398" s="256">
        <f>ROUND(I398*H398,2)</f>
        <v>0</v>
      </c>
      <c r="K398" s="252" t="s">
        <v>76</v>
      </c>
      <c r="L398" s="257"/>
      <c r="M398" s="258" t="s">
        <v>76</v>
      </c>
      <c r="N398" s="259" t="s">
        <v>48</v>
      </c>
      <c r="O398" s="42"/>
      <c r="P398" s="201">
        <f>O398*H398</f>
        <v>0</v>
      </c>
      <c r="Q398" s="201">
        <v>3.0000000000000001E-5</v>
      </c>
      <c r="R398" s="201">
        <f>Q398*H398</f>
        <v>3.0000000000000001E-5</v>
      </c>
      <c r="S398" s="201">
        <v>0</v>
      </c>
      <c r="T398" s="202">
        <f>S398*H398</f>
        <v>0</v>
      </c>
      <c r="AR398" s="24" t="s">
        <v>187</v>
      </c>
      <c r="AT398" s="24" t="s">
        <v>358</v>
      </c>
      <c r="AU398" s="24" t="s">
        <v>23</v>
      </c>
      <c r="AY398" s="24" t="s">
        <v>144</v>
      </c>
      <c r="BE398" s="203">
        <f>IF(N398="základní",J398,0)</f>
        <v>0</v>
      </c>
      <c r="BF398" s="203">
        <f>IF(N398="snížená",J398,0)</f>
        <v>0</v>
      </c>
      <c r="BG398" s="203">
        <f>IF(N398="zákl. přenesená",J398,0)</f>
        <v>0</v>
      </c>
      <c r="BH398" s="203">
        <f>IF(N398="sníž. přenesená",J398,0)</f>
        <v>0</v>
      </c>
      <c r="BI398" s="203">
        <f>IF(N398="nulová",J398,0)</f>
        <v>0</v>
      </c>
      <c r="BJ398" s="24" t="s">
        <v>86</v>
      </c>
      <c r="BK398" s="203">
        <f>ROUND(I398*H398,2)</f>
        <v>0</v>
      </c>
      <c r="BL398" s="24" t="s">
        <v>151</v>
      </c>
      <c r="BM398" s="24" t="s">
        <v>650</v>
      </c>
    </row>
    <row r="399" spans="2:65" s="1" customFormat="1" ht="38.25" customHeight="1">
      <c r="B399" s="41"/>
      <c r="C399" s="192" t="s">
        <v>651</v>
      </c>
      <c r="D399" s="192" t="s">
        <v>146</v>
      </c>
      <c r="E399" s="193" t="s">
        <v>652</v>
      </c>
      <c r="F399" s="194" t="s">
        <v>653</v>
      </c>
      <c r="G399" s="195" t="s">
        <v>166</v>
      </c>
      <c r="H399" s="196">
        <v>1</v>
      </c>
      <c r="I399" s="197"/>
      <c r="J399" s="198">
        <f>ROUND(I399*H399,2)</f>
        <v>0</v>
      </c>
      <c r="K399" s="194" t="s">
        <v>150</v>
      </c>
      <c r="L399" s="61"/>
      <c r="M399" s="199" t="s">
        <v>76</v>
      </c>
      <c r="N399" s="200" t="s">
        <v>48</v>
      </c>
      <c r="O399" s="42"/>
      <c r="P399" s="201">
        <f>O399*H399</f>
        <v>0</v>
      </c>
      <c r="Q399" s="201">
        <v>2.96E-3</v>
      </c>
      <c r="R399" s="201">
        <f>Q399*H399</f>
        <v>2.96E-3</v>
      </c>
      <c r="S399" s="201">
        <v>0</v>
      </c>
      <c r="T399" s="202">
        <f>S399*H399</f>
        <v>0</v>
      </c>
      <c r="AR399" s="24" t="s">
        <v>151</v>
      </c>
      <c r="AT399" s="24" t="s">
        <v>146</v>
      </c>
      <c r="AU399" s="24" t="s">
        <v>23</v>
      </c>
      <c r="AY399" s="24" t="s">
        <v>144</v>
      </c>
      <c r="BE399" s="203">
        <f>IF(N399="základní",J399,0)</f>
        <v>0</v>
      </c>
      <c r="BF399" s="203">
        <f>IF(N399="snížená",J399,0)</f>
        <v>0</v>
      </c>
      <c r="BG399" s="203">
        <f>IF(N399="zákl. přenesená",J399,0)</f>
        <v>0</v>
      </c>
      <c r="BH399" s="203">
        <f>IF(N399="sníž. přenesená",J399,0)</f>
        <v>0</v>
      </c>
      <c r="BI399" s="203">
        <f>IF(N399="nulová",J399,0)</f>
        <v>0</v>
      </c>
      <c r="BJ399" s="24" t="s">
        <v>86</v>
      </c>
      <c r="BK399" s="203">
        <f>ROUND(I399*H399,2)</f>
        <v>0</v>
      </c>
      <c r="BL399" s="24" t="s">
        <v>151</v>
      </c>
      <c r="BM399" s="24" t="s">
        <v>654</v>
      </c>
    </row>
    <row r="400" spans="2:65" s="1" customFormat="1" ht="256.5">
      <c r="B400" s="41"/>
      <c r="C400" s="63"/>
      <c r="D400" s="204" t="s">
        <v>153</v>
      </c>
      <c r="E400" s="63"/>
      <c r="F400" s="205" t="s">
        <v>590</v>
      </c>
      <c r="G400" s="63"/>
      <c r="H400" s="63"/>
      <c r="I400" s="163"/>
      <c r="J400" s="63"/>
      <c r="K400" s="63"/>
      <c r="L400" s="61"/>
      <c r="M400" s="206"/>
      <c r="N400" s="42"/>
      <c r="O400" s="42"/>
      <c r="P400" s="42"/>
      <c r="Q400" s="42"/>
      <c r="R400" s="42"/>
      <c r="S400" s="42"/>
      <c r="T400" s="78"/>
      <c r="AT400" s="24" t="s">
        <v>153</v>
      </c>
      <c r="AU400" s="24" t="s">
        <v>23</v>
      </c>
    </row>
    <row r="401" spans="2:65" s="1" customFormat="1" ht="25.5" customHeight="1">
      <c r="B401" s="41"/>
      <c r="C401" s="192" t="s">
        <v>655</v>
      </c>
      <c r="D401" s="192" t="s">
        <v>146</v>
      </c>
      <c r="E401" s="193" t="s">
        <v>656</v>
      </c>
      <c r="F401" s="194" t="s">
        <v>657</v>
      </c>
      <c r="G401" s="195" t="s">
        <v>166</v>
      </c>
      <c r="H401" s="196">
        <v>1</v>
      </c>
      <c r="I401" s="197"/>
      <c r="J401" s="198">
        <f>ROUND(I401*H401,2)</f>
        <v>0</v>
      </c>
      <c r="K401" s="194" t="s">
        <v>150</v>
      </c>
      <c r="L401" s="61"/>
      <c r="M401" s="199" t="s">
        <v>76</v>
      </c>
      <c r="N401" s="200" t="s">
        <v>48</v>
      </c>
      <c r="O401" s="42"/>
      <c r="P401" s="201">
        <f>O401*H401</f>
        <v>0</v>
      </c>
      <c r="Q401" s="201">
        <v>2.96E-3</v>
      </c>
      <c r="R401" s="201">
        <f>Q401*H401</f>
        <v>2.96E-3</v>
      </c>
      <c r="S401" s="201">
        <v>0</v>
      </c>
      <c r="T401" s="202">
        <f>S401*H401</f>
        <v>0</v>
      </c>
      <c r="AR401" s="24" t="s">
        <v>151</v>
      </c>
      <c r="AT401" s="24" t="s">
        <v>146</v>
      </c>
      <c r="AU401" s="24" t="s">
        <v>23</v>
      </c>
      <c r="AY401" s="24" t="s">
        <v>144</v>
      </c>
      <c r="BE401" s="203">
        <f>IF(N401="základní",J401,0)</f>
        <v>0</v>
      </c>
      <c r="BF401" s="203">
        <f>IF(N401="snížená",J401,0)</f>
        <v>0</v>
      </c>
      <c r="BG401" s="203">
        <f>IF(N401="zákl. přenesená",J401,0)</f>
        <v>0</v>
      </c>
      <c r="BH401" s="203">
        <f>IF(N401="sníž. přenesená",J401,0)</f>
        <v>0</v>
      </c>
      <c r="BI401" s="203">
        <f>IF(N401="nulová",J401,0)</f>
        <v>0</v>
      </c>
      <c r="BJ401" s="24" t="s">
        <v>86</v>
      </c>
      <c r="BK401" s="203">
        <f>ROUND(I401*H401,2)</f>
        <v>0</v>
      </c>
      <c r="BL401" s="24" t="s">
        <v>151</v>
      </c>
      <c r="BM401" s="24" t="s">
        <v>658</v>
      </c>
    </row>
    <row r="402" spans="2:65" s="1" customFormat="1" ht="256.5">
      <c r="B402" s="41"/>
      <c r="C402" s="63"/>
      <c r="D402" s="204" t="s">
        <v>153</v>
      </c>
      <c r="E402" s="63"/>
      <c r="F402" s="205" t="s">
        <v>590</v>
      </c>
      <c r="G402" s="63"/>
      <c r="H402" s="63"/>
      <c r="I402" s="163"/>
      <c r="J402" s="63"/>
      <c r="K402" s="63"/>
      <c r="L402" s="61"/>
      <c r="M402" s="206"/>
      <c r="N402" s="42"/>
      <c r="O402" s="42"/>
      <c r="P402" s="42"/>
      <c r="Q402" s="42"/>
      <c r="R402" s="42"/>
      <c r="S402" s="42"/>
      <c r="T402" s="78"/>
      <c r="AT402" s="24" t="s">
        <v>153</v>
      </c>
      <c r="AU402" s="24" t="s">
        <v>23</v>
      </c>
    </row>
    <row r="403" spans="2:65" s="1" customFormat="1" ht="16.5" customHeight="1">
      <c r="B403" s="41"/>
      <c r="C403" s="250" t="s">
        <v>659</v>
      </c>
      <c r="D403" s="250" t="s">
        <v>358</v>
      </c>
      <c r="E403" s="251" t="s">
        <v>660</v>
      </c>
      <c r="F403" s="252" t="s">
        <v>661</v>
      </c>
      <c r="G403" s="253" t="s">
        <v>481</v>
      </c>
      <c r="H403" s="254">
        <v>2</v>
      </c>
      <c r="I403" s="255"/>
      <c r="J403" s="256">
        <f>ROUND(I403*H403,2)</f>
        <v>0</v>
      </c>
      <c r="K403" s="252" t="s">
        <v>76</v>
      </c>
      <c r="L403" s="257"/>
      <c r="M403" s="258" t="s">
        <v>76</v>
      </c>
      <c r="N403" s="259" t="s">
        <v>48</v>
      </c>
      <c r="O403" s="42"/>
      <c r="P403" s="201">
        <f>O403*H403</f>
        <v>0</v>
      </c>
      <c r="Q403" s="201">
        <v>4.0250000000000001E-2</v>
      </c>
      <c r="R403" s="201">
        <f>Q403*H403</f>
        <v>8.0500000000000002E-2</v>
      </c>
      <c r="S403" s="201">
        <v>0</v>
      </c>
      <c r="T403" s="202">
        <f>S403*H403</f>
        <v>0</v>
      </c>
      <c r="AR403" s="24" t="s">
        <v>187</v>
      </c>
      <c r="AT403" s="24" t="s">
        <v>358</v>
      </c>
      <c r="AU403" s="24" t="s">
        <v>23</v>
      </c>
      <c r="AY403" s="24" t="s">
        <v>144</v>
      </c>
      <c r="BE403" s="203">
        <f>IF(N403="základní",J403,0)</f>
        <v>0</v>
      </c>
      <c r="BF403" s="203">
        <f>IF(N403="snížená",J403,0)</f>
        <v>0</v>
      </c>
      <c r="BG403" s="203">
        <f>IF(N403="zákl. přenesená",J403,0)</f>
        <v>0</v>
      </c>
      <c r="BH403" s="203">
        <f>IF(N403="sníž. přenesená",J403,0)</f>
        <v>0</v>
      </c>
      <c r="BI403" s="203">
        <f>IF(N403="nulová",J403,0)</f>
        <v>0</v>
      </c>
      <c r="BJ403" s="24" t="s">
        <v>86</v>
      </c>
      <c r="BK403" s="203">
        <f>ROUND(I403*H403,2)</f>
        <v>0</v>
      </c>
      <c r="BL403" s="24" t="s">
        <v>151</v>
      </c>
      <c r="BM403" s="24" t="s">
        <v>662</v>
      </c>
    </row>
    <row r="404" spans="2:65" s="1" customFormat="1" ht="16.5" customHeight="1">
      <c r="B404" s="41"/>
      <c r="C404" s="250" t="s">
        <v>663</v>
      </c>
      <c r="D404" s="250" t="s">
        <v>358</v>
      </c>
      <c r="E404" s="251" t="s">
        <v>664</v>
      </c>
      <c r="F404" s="252" t="s">
        <v>665</v>
      </c>
      <c r="G404" s="253" t="s">
        <v>481</v>
      </c>
      <c r="H404" s="254">
        <v>1</v>
      </c>
      <c r="I404" s="255"/>
      <c r="J404" s="256">
        <f>ROUND(I404*H404,2)</f>
        <v>0</v>
      </c>
      <c r="K404" s="252" t="s">
        <v>76</v>
      </c>
      <c r="L404" s="257"/>
      <c r="M404" s="258" t="s">
        <v>76</v>
      </c>
      <c r="N404" s="259" t="s">
        <v>48</v>
      </c>
      <c r="O404" s="42"/>
      <c r="P404" s="201">
        <f>O404*H404</f>
        <v>0</v>
      </c>
      <c r="Q404" s="201">
        <v>2.3749999999999999E-3</v>
      </c>
      <c r="R404" s="201">
        <f>Q404*H404</f>
        <v>2.3749999999999999E-3</v>
      </c>
      <c r="S404" s="201">
        <v>0</v>
      </c>
      <c r="T404" s="202">
        <f>S404*H404</f>
        <v>0</v>
      </c>
      <c r="AR404" s="24" t="s">
        <v>187</v>
      </c>
      <c r="AT404" s="24" t="s">
        <v>358</v>
      </c>
      <c r="AU404" s="24" t="s">
        <v>23</v>
      </c>
      <c r="AY404" s="24" t="s">
        <v>144</v>
      </c>
      <c r="BE404" s="203">
        <f>IF(N404="základní",J404,0)</f>
        <v>0</v>
      </c>
      <c r="BF404" s="203">
        <f>IF(N404="snížená",J404,0)</f>
        <v>0</v>
      </c>
      <c r="BG404" s="203">
        <f>IF(N404="zákl. přenesená",J404,0)</f>
        <v>0</v>
      </c>
      <c r="BH404" s="203">
        <f>IF(N404="sníž. přenesená",J404,0)</f>
        <v>0</v>
      </c>
      <c r="BI404" s="203">
        <f>IF(N404="nulová",J404,0)</f>
        <v>0</v>
      </c>
      <c r="BJ404" s="24" t="s">
        <v>86</v>
      </c>
      <c r="BK404" s="203">
        <f>ROUND(I404*H404,2)</f>
        <v>0</v>
      </c>
      <c r="BL404" s="24" t="s">
        <v>151</v>
      </c>
      <c r="BM404" s="24" t="s">
        <v>666</v>
      </c>
    </row>
    <row r="405" spans="2:65" s="1" customFormat="1" ht="25.5" customHeight="1">
      <c r="B405" s="41"/>
      <c r="C405" s="250" t="s">
        <v>667</v>
      </c>
      <c r="D405" s="250" t="s">
        <v>358</v>
      </c>
      <c r="E405" s="251" t="s">
        <v>668</v>
      </c>
      <c r="F405" s="252" t="s">
        <v>669</v>
      </c>
      <c r="G405" s="253" t="s">
        <v>481</v>
      </c>
      <c r="H405" s="254">
        <v>2</v>
      </c>
      <c r="I405" s="255"/>
      <c r="J405" s="256">
        <f>ROUND(I405*H405,2)</f>
        <v>0</v>
      </c>
      <c r="K405" s="252" t="s">
        <v>76</v>
      </c>
      <c r="L405" s="257"/>
      <c r="M405" s="258" t="s">
        <v>76</v>
      </c>
      <c r="N405" s="259" t="s">
        <v>48</v>
      </c>
      <c r="O405" s="42"/>
      <c r="P405" s="201">
        <f>O405*H405</f>
        <v>0</v>
      </c>
      <c r="Q405" s="201">
        <v>7.3000000000000001E-3</v>
      </c>
      <c r="R405" s="201">
        <f>Q405*H405</f>
        <v>1.46E-2</v>
      </c>
      <c r="S405" s="201">
        <v>0</v>
      </c>
      <c r="T405" s="202">
        <f>S405*H405</f>
        <v>0</v>
      </c>
      <c r="AR405" s="24" t="s">
        <v>187</v>
      </c>
      <c r="AT405" s="24" t="s">
        <v>358</v>
      </c>
      <c r="AU405" s="24" t="s">
        <v>23</v>
      </c>
      <c r="AY405" s="24" t="s">
        <v>144</v>
      </c>
      <c r="BE405" s="203">
        <f>IF(N405="základní",J405,0)</f>
        <v>0</v>
      </c>
      <c r="BF405" s="203">
        <f>IF(N405="snížená",J405,0)</f>
        <v>0</v>
      </c>
      <c r="BG405" s="203">
        <f>IF(N405="zákl. přenesená",J405,0)</f>
        <v>0</v>
      </c>
      <c r="BH405" s="203">
        <f>IF(N405="sníž. přenesená",J405,0)</f>
        <v>0</v>
      </c>
      <c r="BI405" s="203">
        <f>IF(N405="nulová",J405,0)</f>
        <v>0</v>
      </c>
      <c r="BJ405" s="24" t="s">
        <v>86</v>
      </c>
      <c r="BK405" s="203">
        <f>ROUND(I405*H405,2)</f>
        <v>0</v>
      </c>
      <c r="BL405" s="24" t="s">
        <v>151</v>
      </c>
      <c r="BM405" s="24" t="s">
        <v>670</v>
      </c>
    </row>
    <row r="406" spans="2:65" s="1" customFormat="1" ht="25.5" customHeight="1">
      <c r="B406" s="41"/>
      <c r="C406" s="192" t="s">
        <v>671</v>
      </c>
      <c r="D406" s="192" t="s">
        <v>146</v>
      </c>
      <c r="E406" s="193" t="s">
        <v>672</v>
      </c>
      <c r="F406" s="194" t="s">
        <v>673</v>
      </c>
      <c r="G406" s="195" t="s">
        <v>166</v>
      </c>
      <c r="H406" s="196">
        <v>8</v>
      </c>
      <c r="I406" s="197"/>
      <c r="J406" s="198">
        <f>ROUND(I406*H406,2)</f>
        <v>0</v>
      </c>
      <c r="K406" s="194" t="s">
        <v>150</v>
      </c>
      <c r="L406" s="61"/>
      <c r="M406" s="199" t="s">
        <v>76</v>
      </c>
      <c r="N406" s="200" t="s">
        <v>48</v>
      </c>
      <c r="O406" s="42"/>
      <c r="P406" s="201">
        <f>O406*H406</f>
        <v>0</v>
      </c>
      <c r="Q406" s="201">
        <v>0</v>
      </c>
      <c r="R406" s="201">
        <f>Q406*H406</f>
        <v>0</v>
      </c>
      <c r="S406" s="201">
        <v>0</v>
      </c>
      <c r="T406" s="202">
        <f>S406*H406</f>
        <v>0</v>
      </c>
      <c r="AR406" s="24" t="s">
        <v>151</v>
      </c>
      <c r="AT406" s="24" t="s">
        <v>146</v>
      </c>
      <c r="AU406" s="24" t="s">
        <v>23</v>
      </c>
      <c r="AY406" s="24" t="s">
        <v>144</v>
      </c>
      <c r="BE406" s="203">
        <f>IF(N406="základní",J406,0)</f>
        <v>0</v>
      </c>
      <c r="BF406" s="203">
        <f>IF(N406="snížená",J406,0)</f>
        <v>0</v>
      </c>
      <c r="BG406" s="203">
        <f>IF(N406="zákl. přenesená",J406,0)</f>
        <v>0</v>
      </c>
      <c r="BH406" s="203">
        <f>IF(N406="sníž. přenesená",J406,0)</f>
        <v>0</v>
      </c>
      <c r="BI406" s="203">
        <f>IF(N406="nulová",J406,0)</f>
        <v>0</v>
      </c>
      <c r="BJ406" s="24" t="s">
        <v>86</v>
      </c>
      <c r="BK406" s="203">
        <f>ROUND(I406*H406,2)</f>
        <v>0</v>
      </c>
      <c r="BL406" s="24" t="s">
        <v>151</v>
      </c>
      <c r="BM406" s="24" t="s">
        <v>674</v>
      </c>
    </row>
    <row r="407" spans="2:65" s="1" customFormat="1" ht="256.5">
      <c r="B407" s="41"/>
      <c r="C407" s="63"/>
      <c r="D407" s="204" t="s">
        <v>153</v>
      </c>
      <c r="E407" s="63"/>
      <c r="F407" s="205" t="s">
        <v>590</v>
      </c>
      <c r="G407" s="63"/>
      <c r="H407" s="63"/>
      <c r="I407" s="163"/>
      <c r="J407" s="63"/>
      <c r="K407" s="63"/>
      <c r="L407" s="61"/>
      <c r="M407" s="206"/>
      <c r="N407" s="42"/>
      <c r="O407" s="42"/>
      <c r="P407" s="42"/>
      <c r="Q407" s="42"/>
      <c r="R407" s="42"/>
      <c r="S407" s="42"/>
      <c r="T407" s="78"/>
      <c r="AT407" s="24" t="s">
        <v>153</v>
      </c>
      <c r="AU407" s="24" t="s">
        <v>23</v>
      </c>
    </row>
    <row r="408" spans="2:65" s="1" customFormat="1" ht="16.5" customHeight="1">
      <c r="B408" s="41"/>
      <c r="C408" s="250" t="s">
        <v>675</v>
      </c>
      <c r="D408" s="250" t="s">
        <v>358</v>
      </c>
      <c r="E408" s="251" t="s">
        <v>676</v>
      </c>
      <c r="F408" s="252" t="s">
        <v>677</v>
      </c>
      <c r="G408" s="253" t="s">
        <v>481</v>
      </c>
      <c r="H408" s="254">
        <v>8</v>
      </c>
      <c r="I408" s="255"/>
      <c r="J408" s="256">
        <f>ROUND(I408*H408,2)</f>
        <v>0</v>
      </c>
      <c r="K408" s="252" t="s">
        <v>76</v>
      </c>
      <c r="L408" s="257"/>
      <c r="M408" s="258" t="s">
        <v>76</v>
      </c>
      <c r="N408" s="259" t="s">
        <v>48</v>
      </c>
      <c r="O408" s="42"/>
      <c r="P408" s="201">
        <f>O408*H408</f>
        <v>0</v>
      </c>
      <c r="Q408" s="201">
        <v>3.0000000000000001E-3</v>
      </c>
      <c r="R408" s="201">
        <f>Q408*H408</f>
        <v>2.4E-2</v>
      </c>
      <c r="S408" s="201">
        <v>0</v>
      </c>
      <c r="T408" s="202">
        <f>S408*H408</f>
        <v>0</v>
      </c>
      <c r="AR408" s="24" t="s">
        <v>187</v>
      </c>
      <c r="AT408" s="24" t="s">
        <v>358</v>
      </c>
      <c r="AU408" s="24" t="s">
        <v>23</v>
      </c>
      <c r="AY408" s="24" t="s">
        <v>144</v>
      </c>
      <c r="BE408" s="203">
        <f>IF(N408="základní",J408,0)</f>
        <v>0</v>
      </c>
      <c r="BF408" s="203">
        <f>IF(N408="snížená",J408,0)</f>
        <v>0</v>
      </c>
      <c r="BG408" s="203">
        <f>IF(N408="zákl. přenesená",J408,0)</f>
        <v>0</v>
      </c>
      <c r="BH408" s="203">
        <f>IF(N408="sníž. přenesená",J408,0)</f>
        <v>0</v>
      </c>
      <c r="BI408" s="203">
        <f>IF(N408="nulová",J408,0)</f>
        <v>0</v>
      </c>
      <c r="BJ408" s="24" t="s">
        <v>86</v>
      </c>
      <c r="BK408" s="203">
        <f>ROUND(I408*H408,2)</f>
        <v>0</v>
      </c>
      <c r="BL408" s="24" t="s">
        <v>151</v>
      </c>
      <c r="BM408" s="24" t="s">
        <v>678</v>
      </c>
    </row>
    <row r="409" spans="2:65" s="1" customFormat="1" ht="16.5" customHeight="1">
      <c r="B409" s="41"/>
      <c r="C409" s="192" t="s">
        <v>679</v>
      </c>
      <c r="D409" s="192" t="s">
        <v>146</v>
      </c>
      <c r="E409" s="193" t="s">
        <v>680</v>
      </c>
      <c r="F409" s="194" t="s">
        <v>681</v>
      </c>
      <c r="G409" s="195" t="s">
        <v>149</v>
      </c>
      <c r="H409" s="196">
        <v>207.2</v>
      </c>
      <c r="I409" s="197"/>
      <c r="J409" s="198">
        <f>ROUND(I409*H409,2)</f>
        <v>0</v>
      </c>
      <c r="K409" s="194" t="s">
        <v>150</v>
      </c>
      <c r="L409" s="61"/>
      <c r="M409" s="199" t="s">
        <v>76</v>
      </c>
      <c r="N409" s="200" t="s">
        <v>48</v>
      </c>
      <c r="O409" s="42"/>
      <c r="P409" s="201">
        <f>O409*H409</f>
        <v>0</v>
      </c>
      <c r="Q409" s="201">
        <v>0</v>
      </c>
      <c r="R409" s="201">
        <f>Q409*H409</f>
        <v>0</v>
      </c>
      <c r="S409" s="201">
        <v>0</v>
      </c>
      <c r="T409" s="202">
        <f>S409*H409</f>
        <v>0</v>
      </c>
      <c r="AR409" s="24" t="s">
        <v>151</v>
      </c>
      <c r="AT409" s="24" t="s">
        <v>146</v>
      </c>
      <c r="AU409" s="24" t="s">
        <v>23</v>
      </c>
      <c r="AY409" s="24" t="s">
        <v>144</v>
      </c>
      <c r="BE409" s="203">
        <f>IF(N409="základní",J409,0)</f>
        <v>0</v>
      </c>
      <c r="BF409" s="203">
        <f>IF(N409="snížená",J409,0)</f>
        <v>0</v>
      </c>
      <c r="BG409" s="203">
        <f>IF(N409="zákl. přenesená",J409,0)</f>
        <v>0</v>
      </c>
      <c r="BH409" s="203">
        <f>IF(N409="sníž. přenesená",J409,0)</f>
        <v>0</v>
      </c>
      <c r="BI409" s="203">
        <f>IF(N409="nulová",J409,0)</f>
        <v>0</v>
      </c>
      <c r="BJ409" s="24" t="s">
        <v>86</v>
      </c>
      <c r="BK409" s="203">
        <f>ROUND(I409*H409,2)</f>
        <v>0</v>
      </c>
      <c r="BL409" s="24" t="s">
        <v>151</v>
      </c>
      <c r="BM409" s="24" t="s">
        <v>682</v>
      </c>
    </row>
    <row r="410" spans="2:65" s="1" customFormat="1" ht="94.5">
      <c r="B410" s="41"/>
      <c r="C410" s="63"/>
      <c r="D410" s="204" t="s">
        <v>153</v>
      </c>
      <c r="E410" s="63"/>
      <c r="F410" s="205" t="s">
        <v>683</v>
      </c>
      <c r="G410" s="63"/>
      <c r="H410" s="63"/>
      <c r="I410" s="163"/>
      <c r="J410" s="63"/>
      <c r="K410" s="63"/>
      <c r="L410" s="61"/>
      <c r="M410" s="206"/>
      <c r="N410" s="42"/>
      <c r="O410" s="42"/>
      <c r="P410" s="42"/>
      <c r="Q410" s="42"/>
      <c r="R410" s="42"/>
      <c r="S410" s="42"/>
      <c r="T410" s="78"/>
      <c r="AT410" s="24" t="s">
        <v>153</v>
      </c>
      <c r="AU410" s="24" t="s">
        <v>23</v>
      </c>
    </row>
    <row r="411" spans="2:65" s="11" customFormat="1" ht="13.5">
      <c r="B411" s="207"/>
      <c r="C411" s="208"/>
      <c r="D411" s="204" t="s">
        <v>155</v>
      </c>
      <c r="E411" s="209" t="s">
        <v>76</v>
      </c>
      <c r="F411" s="210" t="s">
        <v>684</v>
      </c>
      <c r="G411" s="208"/>
      <c r="H411" s="211">
        <v>207.2</v>
      </c>
      <c r="I411" s="212"/>
      <c r="J411" s="208"/>
      <c r="K411" s="208"/>
      <c r="L411" s="213"/>
      <c r="M411" s="214"/>
      <c r="N411" s="215"/>
      <c r="O411" s="215"/>
      <c r="P411" s="215"/>
      <c r="Q411" s="215"/>
      <c r="R411" s="215"/>
      <c r="S411" s="215"/>
      <c r="T411" s="216"/>
      <c r="AT411" s="217" t="s">
        <v>155</v>
      </c>
      <c r="AU411" s="217" t="s">
        <v>23</v>
      </c>
      <c r="AV411" s="11" t="s">
        <v>23</v>
      </c>
      <c r="AW411" s="11" t="s">
        <v>40</v>
      </c>
      <c r="AX411" s="11" t="s">
        <v>78</v>
      </c>
      <c r="AY411" s="217" t="s">
        <v>144</v>
      </c>
    </row>
    <row r="412" spans="2:65" s="12" customFormat="1" ht="13.5">
      <c r="B412" s="218"/>
      <c r="C412" s="219"/>
      <c r="D412" s="204" t="s">
        <v>155</v>
      </c>
      <c r="E412" s="220" t="s">
        <v>76</v>
      </c>
      <c r="F412" s="221" t="s">
        <v>158</v>
      </c>
      <c r="G412" s="219"/>
      <c r="H412" s="222">
        <v>207.2</v>
      </c>
      <c r="I412" s="223"/>
      <c r="J412" s="219"/>
      <c r="K412" s="219"/>
      <c r="L412" s="224"/>
      <c r="M412" s="225"/>
      <c r="N412" s="226"/>
      <c r="O412" s="226"/>
      <c r="P412" s="226"/>
      <c r="Q412" s="226"/>
      <c r="R412" s="226"/>
      <c r="S412" s="226"/>
      <c r="T412" s="227"/>
      <c r="AT412" s="228" t="s">
        <v>155</v>
      </c>
      <c r="AU412" s="228" t="s">
        <v>23</v>
      </c>
      <c r="AV412" s="12" t="s">
        <v>151</v>
      </c>
      <c r="AW412" s="12" t="s">
        <v>40</v>
      </c>
      <c r="AX412" s="12" t="s">
        <v>86</v>
      </c>
      <c r="AY412" s="228" t="s">
        <v>144</v>
      </c>
    </row>
    <row r="413" spans="2:65" s="1" customFormat="1" ht="25.5" customHeight="1">
      <c r="B413" s="41"/>
      <c r="C413" s="192" t="s">
        <v>685</v>
      </c>
      <c r="D413" s="192" t="s">
        <v>146</v>
      </c>
      <c r="E413" s="193" t="s">
        <v>686</v>
      </c>
      <c r="F413" s="194" t="s">
        <v>687</v>
      </c>
      <c r="G413" s="195" t="s">
        <v>166</v>
      </c>
      <c r="H413" s="196">
        <v>2</v>
      </c>
      <c r="I413" s="197"/>
      <c r="J413" s="198">
        <f>ROUND(I413*H413,2)</f>
        <v>0</v>
      </c>
      <c r="K413" s="194" t="s">
        <v>150</v>
      </c>
      <c r="L413" s="61"/>
      <c r="M413" s="199" t="s">
        <v>76</v>
      </c>
      <c r="N413" s="200" t="s">
        <v>48</v>
      </c>
      <c r="O413" s="42"/>
      <c r="P413" s="201">
        <f>O413*H413</f>
        <v>0</v>
      </c>
      <c r="Q413" s="201">
        <v>0.46009</v>
      </c>
      <c r="R413" s="201">
        <f>Q413*H413</f>
        <v>0.92018</v>
      </c>
      <c r="S413" s="201">
        <v>0</v>
      </c>
      <c r="T413" s="202">
        <f>S413*H413</f>
        <v>0</v>
      </c>
      <c r="AR413" s="24" t="s">
        <v>151</v>
      </c>
      <c r="AT413" s="24" t="s">
        <v>146</v>
      </c>
      <c r="AU413" s="24" t="s">
        <v>23</v>
      </c>
      <c r="AY413" s="24" t="s">
        <v>144</v>
      </c>
      <c r="BE413" s="203">
        <f>IF(N413="základní",J413,0)</f>
        <v>0</v>
      </c>
      <c r="BF413" s="203">
        <f>IF(N413="snížená",J413,0)</f>
        <v>0</v>
      </c>
      <c r="BG413" s="203">
        <f>IF(N413="zákl. přenesená",J413,0)</f>
        <v>0</v>
      </c>
      <c r="BH413" s="203">
        <f>IF(N413="sníž. přenesená",J413,0)</f>
        <v>0</v>
      </c>
      <c r="BI413" s="203">
        <f>IF(N413="nulová",J413,0)</f>
        <v>0</v>
      </c>
      <c r="BJ413" s="24" t="s">
        <v>86</v>
      </c>
      <c r="BK413" s="203">
        <f>ROUND(I413*H413,2)</f>
        <v>0</v>
      </c>
      <c r="BL413" s="24" t="s">
        <v>151</v>
      </c>
      <c r="BM413" s="24" t="s">
        <v>688</v>
      </c>
    </row>
    <row r="414" spans="2:65" s="1" customFormat="1" ht="94.5">
      <c r="B414" s="41"/>
      <c r="C414" s="63"/>
      <c r="D414" s="204" t="s">
        <v>153</v>
      </c>
      <c r="E414" s="63"/>
      <c r="F414" s="205" t="s">
        <v>683</v>
      </c>
      <c r="G414" s="63"/>
      <c r="H414" s="63"/>
      <c r="I414" s="163"/>
      <c r="J414" s="63"/>
      <c r="K414" s="63"/>
      <c r="L414" s="61"/>
      <c r="M414" s="206"/>
      <c r="N414" s="42"/>
      <c r="O414" s="42"/>
      <c r="P414" s="42"/>
      <c r="Q414" s="42"/>
      <c r="R414" s="42"/>
      <c r="S414" s="42"/>
      <c r="T414" s="78"/>
      <c r="AT414" s="24" t="s">
        <v>153</v>
      </c>
      <c r="AU414" s="24" t="s">
        <v>23</v>
      </c>
    </row>
    <row r="415" spans="2:65" s="1" customFormat="1" ht="38.25" customHeight="1">
      <c r="B415" s="41"/>
      <c r="C415" s="192" t="s">
        <v>689</v>
      </c>
      <c r="D415" s="192" t="s">
        <v>146</v>
      </c>
      <c r="E415" s="193" t="s">
        <v>690</v>
      </c>
      <c r="F415" s="194" t="s">
        <v>691</v>
      </c>
      <c r="G415" s="195" t="s">
        <v>194</v>
      </c>
      <c r="H415" s="196">
        <v>1.9039999999999999</v>
      </c>
      <c r="I415" s="197"/>
      <c r="J415" s="198">
        <f>ROUND(I415*H415,2)</f>
        <v>0</v>
      </c>
      <c r="K415" s="194" t="s">
        <v>150</v>
      </c>
      <c r="L415" s="61"/>
      <c r="M415" s="199" t="s">
        <v>76</v>
      </c>
      <c r="N415" s="200" t="s">
        <v>48</v>
      </c>
      <c r="O415" s="42"/>
      <c r="P415" s="201">
        <f>O415*H415</f>
        <v>0</v>
      </c>
      <c r="Q415" s="201">
        <v>0</v>
      </c>
      <c r="R415" s="201">
        <f>Q415*H415</f>
        <v>0</v>
      </c>
      <c r="S415" s="201">
        <v>0</v>
      </c>
      <c r="T415" s="202">
        <f>S415*H415</f>
        <v>0</v>
      </c>
      <c r="AR415" s="24" t="s">
        <v>151</v>
      </c>
      <c r="AT415" s="24" t="s">
        <v>146</v>
      </c>
      <c r="AU415" s="24" t="s">
        <v>23</v>
      </c>
      <c r="AY415" s="24" t="s">
        <v>144</v>
      </c>
      <c r="BE415" s="203">
        <f>IF(N415="základní",J415,0)</f>
        <v>0</v>
      </c>
      <c r="BF415" s="203">
        <f>IF(N415="snížená",J415,0)</f>
        <v>0</v>
      </c>
      <c r="BG415" s="203">
        <f>IF(N415="zákl. přenesená",J415,0)</f>
        <v>0</v>
      </c>
      <c r="BH415" s="203">
        <f>IF(N415="sníž. přenesená",J415,0)</f>
        <v>0</v>
      </c>
      <c r="BI415" s="203">
        <f>IF(N415="nulová",J415,0)</f>
        <v>0</v>
      </c>
      <c r="BJ415" s="24" t="s">
        <v>86</v>
      </c>
      <c r="BK415" s="203">
        <f>ROUND(I415*H415,2)</f>
        <v>0</v>
      </c>
      <c r="BL415" s="24" t="s">
        <v>151</v>
      </c>
      <c r="BM415" s="24" t="s">
        <v>692</v>
      </c>
    </row>
    <row r="416" spans="2:65" s="1" customFormat="1" ht="27">
      <c r="B416" s="41"/>
      <c r="C416" s="63"/>
      <c r="D416" s="204" t="s">
        <v>153</v>
      </c>
      <c r="E416" s="63"/>
      <c r="F416" s="205" t="s">
        <v>693</v>
      </c>
      <c r="G416" s="63"/>
      <c r="H416" s="63"/>
      <c r="I416" s="163"/>
      <c r="J416" s="63"/>
      <c r="K416" s="63"/>
      <c r="L416" s="61"/>
      <c r="M416" s="206"/>
      <c r="N416" s="42"/>
      <c r="O416" s="42"/>
      <c r="P416" s="42"/>
      <c r="Q416" s="42"/>
      <c r="R416" s="42"/>
      <c r="S416" s="42"/>
      <c r="T416" s="78"/>
      <c r="AT416" s="24" t="s">
        <v>153</v>
      </c>
      <c r="AU416" s="24" t="s">
        <v>23</v>
      </c>
    </row>
    <row r="417" spans="2:65" s="11" customFormat="1" ht="13.5">
      <c r="B417" s="207"/>
      <c r="C417" s="208"/>
      <c r="D417" s="204" t="s">
        <v>155</v>
      </c>
      <c r="E417" s="209" t="s">
        <v>76</v>
      </c>
      <c r="F417" s="210" t="s">
        <v>694</v>
      </c>
      <c r="G417" s="208"/>
      <c r="H417" s="211">
        <v>1.9039999999999999</v>
      </c>
      <c r="I417" s="212"/>
      <c r="J417" s="208"/>
      <c r="K417" s="208"/>
      <c r="L417" s="213"/>
      <c r="M417" s="214"/>
      <c r="N417" s="215"/>
      <c r="O417" s="215"/>
      <c r="P417" s="215"/>
      <c r="Q417" s="215"/>
      <c r="R417" s="215"/>
      <c r="S417" s="215"/>
      <c r="T417" s="216"/>
      <c r="AT417" s="217" t="s">
        <v>155</v>
      </c>
      <c r="AU417" s="217" t="s">
        <v>23</v>
      </c>
      <c r="AV417" s="11" t="s">
        <v>23</v>
      </c>
      <c r="AW417" s="11" t="s">
        <v>40</v>
      </c>
      <c r="AX417" s="11" t="s">
        <v>78</v>
      </c>
      <c r="AY417" s="217" t="s">
        <v>144</v>
      </c>
    </row>
    <row r="418" spans="2:65" s="12" customFormat="1" ht="13.5">
      <c r="B418" s="218"/>
      <c r="C418" s="219"/>
      <c r="D418" s="204" t="s">
        <v>155</v>
      </c>
      <c r="E418" s="220" t="s">
        <v>76</v>
      </c>
      <c r="F418" s="221" t="s">
        <v>158</v>
      </c>
      <c r="G418" s="219"/>
      <c r="H418" s="222">
        <v>1.9039999999999999</v>
      </c>
      <c r="I418" s="223"/>
      <c r="J418" s="219"/>
      <c r="K418" s="219"/>
      <c r="L418" s="224"/>
      <c r="M418" s="225"/>
      <c r="N418" s="226"/>
      <c r="O418" s="226"/>
      <c r="P418" s="226"/>
      <c r="Q418" s="226"/>
      <c r="R418" s="226"/>
      <c r="S418" s="226"/>
      <c r="T418" s="227"/>
      <c r="AT418" s="228" t="s">
        <v>155</v>
      </c>
      <c r="AU418" s="228" t="s">
        <v>23</v>
      </c>
      <c r="AV418" s="12" t="s">
        <v>151</v>
      </c>
      <c r="AW418" s="12" t="s">
        <v>40</v>
      </c>
      <c r="AX418" s="12" t="s">
        <v>86</v>
      </c>
      <c r="AY418" s="228" t="s">
        <v>144</v>
      </c>
    </row>
    <row r="419" spans="2:65" s="1" customFormat="1" ht="25.5" customHeight="1">
      <c r="B419" s="41"/>
      <c r="C419" s="192" t="s">
        <v>695</v>
      </c>
      <c r="D419" s="192" t="s">
        <v>146</v>
      </c>
      <c r="E419" s="193" t="s">
        <v>696</v>
      </c>
      <c r="F419" s="194" t="s">
        <v>697</v>
      </c>
      <c r="G419" s="195" t="s">
        <v>194</v>
      </c>
      <c r="H419" s="196">
        <v>1.9039999999999999</v>
      </c>
      <c r="I419" s="197"/>
      <c r="J419" s="198">
        <f>ROUND(I419*H419,2)</f>
        <v>0</v>
      </c>
      <c r="K419" s="194" t="s">
        <v>150</v>
      </c>
      <c r="L419" s="61"/>
      <c r="M419" s="199" t="s">
        <v>76</v>
      </c>
      <c r="N419" s="200" t="s">
        <v>48</v>
      </c>
      <c r="O419" s="42"/>
      <c r="P419" s="201">
        <f>O419*H419</f>
        <v>0</v>
      </c>
      <c r="Q419" s="201">
        <v>0</v>
      </c>
      <c r="R419" s="201">
        <f>Q419*H419</f>
        <v>0</v>
      </c>
      <c r="S419" s="201">
        <v>0</v>
      </c>
      <c r="T419" s="202">
        <f>S419*H419</f>
        <v>0</v>
      </c>
      <c r="AR419" s="24" t="s">
        <v>151</v>
      </c>
      <c r="AT419" s="24" t="s">
        <v>146</v>
      </c>
      <c r="AU419" s="24" t="s">
        <v>23</v>
      </c>
      <c r="AY419" s="24" t="s">
        <v>144</v>
      </c>
      <c r="BE419" s="203">
        <f>IF(N419="základní",J419,0)</f>
        <v>0</v>
      </c>
      <c r="BF419" s="203">
        <f>IF(N419="snížená",J419,0)</f>
        <v>0</v>
      </c>
      <c r="BG419" s="203">
        <f>IF(N419="zákl. přenesená",J419,0)</f>
        <v>0</v>
      </c>
      <c r="BH419" s="203">
        <f>IF(N419="sníž. přenesená",J419,0)</f>
        <v>0</v>
      </c>
      <c r="BI419" s="203">
        <f>IF(N419="nulová",J419,0)</f>
        <v>0</v>
      </c>
      <c r="BJ419" s="24" t="s">
        <v>86</v>
      </c>
      <c r="BK419" s="203">
        <f>ROUND(I419*H419,2)</f>
        <v>0</v>
      </c>
      <c r="BL419" s="24" t="s">
        <v>151</v>
      </c>
      <c r="BM419" s="24" t="s">
        <v>698</v>
      </c>
    </row>
    <row r="420" spans="2:65" s="1" customFormat="1" ht="27">
      <c r="B420" s="41"/>
      <c r="C420" s="63"/>
      <c r="D420" s="204" t="s">
        <v>153</v>
      </c>
      <c r="E420" s="63"/>
      <c r="F420" s="205" t="s">
        <v>693</v>
      </c>
      <c r="G420" s="63"/>
      <c r="H420" s="63"/>
      <c r="I420" s="163"/>
      <c r="J420" s="63"/>
      <c r="K420" s="63"/>
      <c r="L420" s="61"/>
      <c r="M420" s="206"/>
      <c r="N420" s="42"/>
      <c r="O420" s="42"/>
      <c r="P420" s="42"/>
      <c r="Q420" s="42"/>
      <c r="R420" s="42"/>
      <c r="S420" s="42"/>
      <c r="T420" s="78"/>
      <c r="AT420" s="24" t="s">
        <v>153</v>
      </c>
      <c r="AU420" s="24" t="s">
        <v>23</v>
      </c>
    </row>
    <row r="421" spans="2:65" s="1" customFormat="1" ht="38.25" customHeight="1">
      <c r="B421" s="41"/>
      <c r="C421" s="192" t="s">
        <v>699</v>
      </c>
      <c r="D421" s="192" t="s">
        <v>146</v>
      </c>
      <c r="E421" s="193" t="s">
        <v>700</v>
      </c>
      <c r="F421" s="194" t="s">
        <v>701</v>
      </c>
      <c r="G421" s="195" t="s">
        <v>194</v>
      </c>
      <c r="H421" s="196">
        <v>1.161</v>
      </c>
      <c r="I421" s="197"/>
      <c r="J421" s="198">
        <f>ROUND(I421*H421,2)</f>
        <v>0</v>
      </c>
      <c r="K421" s="194" t="s">
        <v>150</v>
      </c>
      <c r="L421" s="61"/>
      <c r="M421" s="199" t="s">
        <v>76</v>
      </c>
      <c r="N421" s="200" t="s">
        <v>48</v>
      </c>
      <c r="O421" s="42"/>
      <c r="P421" s="201">
        <f>O421*H421</f>
        <v>0</v>
      </c>
      <c r="Q421" s="201">
        <v>0</v>
      </c>
      <c r="R421" s="201">
        <f>Q421*H421</f>
        <v>0</v>
      </c>
      <c r="S421" s="201">
        <v>0</v>
      </c>
      <c r="T421" s="202">
        <f>S421*H421</f>
        <v>0</v>
      </c>
      <c r="AR421" s="24" t="s">
        <v>151</v>
      </c>
      <c r="AT421" s="24" t="s">
        <v>146</v>
      </c>
      <c r="AU421" s="24" t="s">
        <v>23</v>
      </c>
      <c r="AY421" s="24" t="s">
        <v>144</v>
      </c>
      <c r="BE421" s="203">
        <f>IF(N421="základní",J421,0)</f>
        <v>0</v>
      </c>
      <c r="BF421" s="203">
        <f>IF(N421="snížená",J421,0)</f>
        <v>0</v>
      </c>
      <c r="BG421" s="203">
        <f>IF(N421="zákl. přenesená",J421,0)</f>
        <v>0</v>
      </c>
      <c r="BH421" s="203">
        <f>IF(N421="sníž. přenesená",J421,0)</f>
        <v>0</v>
      </c>
      <c r="BI421" s="203">
        <f>IF(N421="nulová",J421,0)</f>
        <v>0</v>
      </c>
      <c r="BJ421" s="24" t="s">
        <v>86</v>
      </c>
      <c r="BK421" s="203">
        <f>ROUND(I421*H421,2)</f>
        <v>0</v>
      </c>
      <c r="BL421" s="24" t="s">
        <v>151</v>
      </c>
      <c r="BM421" s="24" t="s">
        <v>702</v>
      </c>
    </row>
    <row r="422" spans="2:65" s="1" customFormat="1" ht="27">
      <c r="B422" s="41"/>
      <c r="C422" s="63"/>
      <c r="D422" s="204" t="s">
        <v>153</v>
      </c>
      <c r="E422" s="63"/>
      <c r="F422" s="205" t="s">
        <v>693</v>
      </c>
      <c r="G422" s="63"/>
      <c r="H422" s="63"/>
      <c r="I422" s="163"/>
      <c r="J422" s="63"/>
      <c r="K422" s="63"/>
      <c r="L422" s="61"/>
      <c r="M422" s="206"/>
      <c r="N422" s="42"/>
      <c r="O422" s="42"/>
      <c r="P422" s="42"/>
      <c r="Q422" s="42"/>
      <c r="R422" s="42"/>
      <c r="S422" s="42"/>
      <c r="T422" s="78"/>
      <c r="AT422" s="24" t="s">
        <v>153</v>
      </c>
      <c r="AU422" s="24" t="s">
        <v>23</v>
      </c>
    </row>
    <row r="423" spans="2:65" s="11" customFormat="1" ht="13.5">
      <c r="B423" s="207"/>
      <c r="C423" s="208"/>
      <c r="D423" s="204" t="s">
        <v>155</v>
      </c>
      <c r="E423" s="209" t="s">
        <v>76</v>
      </c>
      <c r="F423" s="210" t="s">
        <v>703</v>
      </c>
      <c r="G423" s="208"/>
      <c r="H423" s="211">
        <v>1.444</v>
      </c>
      <c r="I423" s="212"/>
      <c r="J423" s="208"/>
      <c r="K423" s="208"/>
      <c r="L423" s="213"/>
      <c r="M423" s="214"/>
      <c r="N423" s="215"/>
      <c r="O423" s="215"/>
      <c r="P423" s="215"/>
      <c r="Q423" s="215"/>
      <c r="R423" s="215"/>
      <c r="S423" s="215"/>
      <c r="T423" s="216"/>
      <c r="AT423" s="217" t="s">
        <v>155</v>
      </c>
      <c r="AU423" s="217" t="s">
        <v>23</v>
      </c>
      <c r="AV423" s="11" t="s">
        <v>23</v>
      </c>
      <c r="AW423" s="11" t="s">
        <v>40</v>
      </c>
      <c r="AX423" s="11" t="s">
        <v>78</v>
      </c>
      <c r="AY423" s="217" t="s">
        <v>144</v>
      </c>
    </row>
    <row r="424" spans="2:65" s="11" customFormat="1" ht="13.5">
      <c r="B424" s="207"/>
      <c r="C424" s="208"/>
      <c r="D424" s="204" t="s">
        <v>155</v>
      </c>
      <c r="E424" s="209" t="s">
        <v>76</v>
      </c>
      <c r="F424" s="210" t="s">
        <v>704</v>
      </c>
      <c r="G424" s="208"/>
      <c r="H424" s="211">
        <v>-0.28299999999999997</v>
      </c>
      <c r="I424" s="212"/>
      <c r="J424" s="208"/>
      <c r="K424" s="208"/>
      <c r="L424" s="213"/>
      <c r="M424" s="214"/>
      <c r="N424" s="215"/>
      <c r="O424" s="215"/>
      <c r="P424" s="215"/>
      <c r="Q424" s="215"/>
      <c r="R424" s="215"/>
      <c r="S424" s="215"/>
      <c r="T424" s="216"/>
      <c r="AT424" s="217" t="s">
        <v>155</v>
      </c>
      <c r="AU424" s="217" t="s">
        <v>23</v>
      </c>
      <c r="AV424" s="11" t="s">
        <v>23</v>
      </c>
      <c r="AW424" s="11" t="s">
        <v>40</v>
      </c>
      <c r="AX424" s="11" t="s">
        <v>78</v>
      </c>
      <c r="AY424" s="217" t="s">
        <v>144</v>
      </c>
    </row>
    <row r="425" spans="2:65" s="12" customFormat="1" ht="13.5">
      <c r="B425" s="218"/>
      <c r="C425" s="219"/>
      <c r="D425" s="204" t="s">
        <v>155</v>
      </c>
      <c r="E425" s="220" t="s">
        <v>76</v>
      </c>
      <c r="F425" s="221" t="s">
        <v>158</v>
      </c>
      <c r="G425" s="219"/>
      <c r="H425" s="222">
        <v>1.161</v>
      </c>
      <c r="I425" s="223"/>
      <c r="J425" s="219"/>
      <c r="K425" s="219"/>
      <c r="L425" s="224"/>
      <c r="M425" s="225"/>
      <c r="N425" s="226"/>
      <c r="O425" s="226"/>
      <c r="P425" s="226"/>
      <c r="Q425" s="226"/>
      <c r="R425" s="226"/>
      <c r="S425" s="226"/>
      <c r="T425" s="227"/>
      <c r="AT425" s="228" t="s">
        <v>155</v>
      </c>
      <c r="AU425" s="228" t="s">
        <v>23</v>
      </c>
      <c r="AV425" s="12" t="s">
        <v>151</v>
      </c>
      <c r="AW425" s="12" t="s">
        <v>40</v>
      </c>
      <c r="AX425" s="12" t="s">
        <v>86</v>
      </c>
      <c r="AY425" s="228" t="s">
        <v>144</v>
      </c>
    </row>
    <row r="426" spans="2:65" s="1" customFormat="1" ht="25.5" customHeight="1">
      <c r="B426" s="41"/>
      <c r="C426" s="192" t="s">
        <v>705</v>
      </c>
      <c r="D426" s="192" t="s">
        <v>146</v>
      </c>
      <c r="E426" s="193" t="s">
        <v>706</v>
      </c>
      <c r="F426" s="194" t="s">
        <v>707</v>
      </c>
      <c r="G426" s="195" t="s">
        <v>175</v>
      </c>
      <c r="H426" s="196">
        <v>22.8</v>
      </c>
      <c r="I426" s="197"/>
      <c r="J426" s="198">
        <f>ROUND(I426*H426,2)</f>
        <v>0</v>
      </c>
      <c r="K426" s="194" t="s">
        <v>150</v>
      </c>
      <c r="L426" s="61"/>
      <c r="M426" s="199" t="s">
        <v>76</v>
      </c>
      <c r="N426" s="200" t="s">
        <v>48</v>
      </c>
      <c r="O426" s="42"/>
      <c r="P426" s="201">
        <f>O426*H426</f>
        <v>0</v>
      </c>
      <c r="Q426" s="201">
        <v>2.32E-3</v>
      </c>
      <c r="R426" s="201">
        <f>Q426*H426</f>
        <v>5.2895999999999999E-2</v>
      </c>
      <c r="S426" s="201">
        <v>0</v>
      </c>
      <c r="T426" s="202">
        <f>S426*H426</f>
        <v>0</v>
      </c>
      <c r="AR426" s="24" t="s">
        <v>151</v>
      </c>
      <c r="AT426" s="24" t="s">
        <v>146</v>
      </c>
      <c r="AU426" s="24" t="s">
        <v>23</v>
      </c>
      <c r="AY426" s="24" t="s">
        <v>144</v>
      </c>
      <c r="BE426" s="203">
        <f>IF(N426="základní",J426,0)</f>
        <v>0</v>
      </c>
      <c r="BF426" s="203">
        <f>IF(N426="snížená",J426,0)</f>
        <v>0</v>
      </c>
      <c r="BG426" s="203">
        <f>IF(N426="zákl. přenesená",J426,0)</f>
        <v>0</v>
      </c>
      <c r="BH426" s="203">
        <f>IF(N426="sníž. přenesená",J426,0)</f>
        <v>0</v>
      </c>
      <c r="BI426" s="203">
        <f>IF(N426="nulová",J426,0)</f>
        <v>0</v>
      </c>
      <c r="BJ426" s="24" t="s">
        <v>86</v>
      </c>
      <c r="BK426" s="203">
        <f>ROUND(I426*H426,2)</f>
        <v>0</v>
      </c>
      <c r="BL426" s="24" t="s">
        <v>151</v>
      </c>
      <c r="BM426" s="24" t="s">
        <v>708</v>
      </c>
    </row>
    <row r="427" spans="2:65" s="11" customFormat="1" ht="13.5">
      <c r="B427" s="207"/>
      <c r="C427" s="208"/>
      <c r="D427" s="204" t="s">
        <v>155</v>
      </c>
      <c r="E427" s="209" t="s">
        <v>76</v>
      </c>
      <c r="F427" s="210" t="s">
        <v>709</v>
      </c>
      <c r="G427" s="208"/>
      <c r="H427" s="211">
        <v>22.8</v>
      </c>
      <c r="I427" s="212"/>
      <c r="J427" s="208"/>
      <c r="K427" s="208"/>
      <c r="L427" s="213"/>
      <c r="M427" s="214"/>
      <c r="N427" s="215"/>
      <c r="O427" s="215"/>
      <c r="P427" s="215"/>
      <c r="Q427" s="215"/>
      <c r="R427" s="215"/>
      <c r="S427" s="215"/>
      <c r="T427" s="216"/>
      <c r="AT427" s="217" t="s">
        <v>155</v>
      </c>
      <c r="AU427" s="217" t="s">
        <v>23</v>
      </c>
      <c r="AV427" s="11" t="s">
        <v>23</v>
      </c>
      <c r="AW427" s="11" t="s">
        <v>40</v>
      </c>
      <c r="AX427" s="11" t="s">
        <v>78</v>
      </c>
      <c r="AY427" s="217" t="s">
        <v>144</v>
      </c>
    </row>
    <row r="428" spans="2:65" s="12" customFormat="1" ht="13.5">
      <c r="B428" s="218"/>
      <c r="C428" s="219"/>
      <c r="D428" s="204" t="s">
        <v>155</v>
      </c>
      <c r="E428" s="220" t="s">
        <v>76</v>
      </c>
      <c r="F428" s="221" t="s">
        <v>158</v>
      </c>
      <c r="G428" s="219"/>
      <c r="H428" s="222">
        <v>22.8</v>
      </c>
      <c r="I428" s="223"/>
      <c r="J428" s="219"/>
      <c r="K428" s="219"/>
      <c r="L428" s="224"/>
      <c r="M428" s="225"/>
      <c r="N428" s="226"/>
      <c r="O428" s="226"/>
      <c r="P428" s="226"/>
      <c r="Q428" s="226"/>
      <c r="R428" s="226"/>
      <c r="S428" s="226"/>
      <c r="T428" s="227"/>
      <c r="AT428" s="228" t="s">
        <v>155</v>
      </c>
      <c r="AU428" s="228" t="s">
        <v>23</v>
      </c>
      <c r="AV428" s="12" t="s">
        <v>151</v>
      </c>
      <c r="AW428" s="12" t="s">
        <v>40</v>
      </c>
      <c r="AX428" s="12" t="s">
        <v>86</v>
      </c>
      <c r="AY428" s="228" t="s">
        <v>144</v>
      </c>
    </row>
    <row r="429" spans="2:65" s="1" customFormat="1" ht="25.5" customHeight="1">
      <c r="B429" s="41"/>
      <c r="C429" s="192" t="s">
        <v>710</v>
      </c>
      <c r="D429" s="192" t="s">
        <v>146</v>
      </c>
      <c r="E429" s="193" t="s">
        <v>711</v>
      </c>
      <c r="F429" s="194" t="s">
        <v>712</v>
      </c>
      <c r="G429" s="195" t="s">
        <v>175</v>
      </c>
      <c r="H429" s="196">
        <v>1.897</v>
      </c>
      <c r="I429" s="197"/>
      <c r="J429" s="198">
        <f>ROUND(I429*H429,2)</f>
        <v>0</v>
      </c>
      <c r="K429" s="194" t="s">
        <v>150</v>
      </c>
      <c r="L429" s="61"/>
      <c r="M429" s="199" t="s">
        <v>76</v>
      </c>
      <c r="N429" s="200" t="s">
        <v>48</v>
      </c>
      <c r="O429" s="42"/>
      <c r="P429" s="201">
        <f>O429*H429</f>
        <v>0</v>
      </c>
      <c r="Q429" s="201">
        <v>3.96E-3</v>
      </c>
      <c r="R429" s="201">
        <f>Q429*H429</f>
        <v>7.5121199999999997E-3</v>
      </c>
      <c r="S429" s="201">
        <v>0</v>
      </c>
      <c r="T429" s="202">
        <f>S429*H429</f>
        <v>0</v>
      </c>
      <c r="AR429" s="24" t="s">
        <v>151</v>
      </c>
      <c r="AT429" s="24" t="s">
        <v>146</v>
      </c>
      <c r="AU429" s="24" t="s">
        <v>23</v>
      </c>
      <c r="AY429" s="24" t="s">
        <v>144</v>
      </c>
      <c r="BE429" s="203">
        <f>IF(N429="základní",J429,0)</f>
        <v>0</v>
      </c>
      <c r="BF429" s="203">
        <f>IF(N429="snížená",J429,0)</f>
        <v>0</v>
      </c>
      <c r="BG429" s="203">
        <f>IF(N429="zákl. přenesená",J429,0)</f>
        <v>0</v>
      </c>
      <c r="BH429" s="203">
        <f>IF(N429="sníž. přenesená",J429,0)</f>
        <v>0</v>
      </c>
      <c r="BI429" s="203">
        <f>IF(N429="nulová",J429,0)</f>
        <v>0</v>
      </c>
      <c r="BJ429" s="24" t="s">
        <v>86</v>
      </c>
      <c r="BK429" s="203">
        <f>ROUND(I429*H429,2)</f>
        <v>0</v>
      </c>
      <c r="BL429" s="24" t="s">
        <v>151</v>
      </c>
      <c r="BM429" s="24" t="s">
        <v>713</v>
      </c>
    </row>
    <row r="430" spans="2:65" s="11" customFormat="1" ht="13.5">
      <c r="B430" s="207"/>
      <c r="C430" s="208"/>
      <c r="D430" s="204" t="s">
        <v>155</v>
      </c>
      <c r="E430" s="209" t="s">
        <v>76</v>
      </c>
      <c r="F430" s="210" t="s">
        <v>714</v>
      </c>
      <c r="G430" s="208"/>
      <c r="H430" s="211">
        <v>1.897</v>
      </c>
      <c r="I430" s="212"/>
      <c r="J430" s="208"/>
      <c r="K430" s="208"/>
      <c r="L430" s="213"/>
      <c r="M430" s="214"/>
      <c r="N430" s="215"/>
      <c r="O430" s="215"/>
      <c r="P430" s="215"/>
      <c r="Q430" s="215"/>
      <c r="R430" s="215"/>
      <c r="S430" s="215"/>
      <c r="T430" s="216"/>
      <c r="AT430" s="217" t="s">
        <v>155</v>
      </c>
      <c r="AU430" s="217" t="s">
        <v>23</v>
      </c>
      <c r="AV430" s="11" t="s">
        <v>23</v>
      </c>
      <c r="AW430" s="11" t="s">
        <v>40</v>
      </c>
      <c r="AX430" s="11" t="s">
        <v>78</v>
      </c>
      <c r="AY430" s="217" t="s">
        <v>144</v>
      </c>
    </row>
    <row r="431" spans="2:65" s="12" customFormat="1" ht="13.5">
      <c r="B431" s="218"/>
      <c r="C431" s="219"/>
      <c r="D431" s="204" t="s">
        <v>155</v>
      </c>
      <c r="E431" s="220" t="s">
        <v>76</v>
      </c>
      <c r="F431" s="221" t="s">
        <v>158</v>
      </c>
      <c r="G431" s="219"/>
      <c r="H431" s="222">
        <v>1.897</v>
      </c>
      <c r="I431" s="223"/>
      <c r="J431" s="219"/>
      <c r="K431" s="219"/>
      <c r="L431" s="224"/>
      <c r="M431" s="225"/>
      <c r="N431" s="226"/>
      <c r="O431" s="226"/>
      <c r="P431" s="226"/>
      <c r="Q431" s="226"/>
      <c r="R431" s="226"/>
      <c r="S431" s="226"/>
      <c r="T431" s="227"/>
      <c r="AT431" s="228" t="s">
        <v>155</v>
      </c>
      <c r="AU431" s="228" t="s">
        <v>23</v>
      </c>
      <c r="AV431" s="12" t="s">
        <v>151</v>
      </c>
      <c r="AW431" s="12" t="s">
        <v>40</v>
      </c>
      <c r="AX431" s="12" t="s">
        <v>86</v>
      </c>
      <c r="AY431" s="228" t="s">
        <v>144</v>
      </c>
    </row>
    <row r="432" spans="2:65" s="1" customFormat="1" ht="16.5" customHeight="1">
      <c r="B432" s="41"/>
      <c r="C432" s="192" t="s">
        <v>715</v>
      </c>
      <c r="D432" s="192" t="s">
        <v>146</v>
      </c>
      <c r="E432" s="193" t="s">
        <v>716</v>
      </c>
      <c r="F432" s="194" t="s">
        <v>717</v>
      </c>
      <c r="G432" s="195" t="s">
        <v>346</v>
      </c>
      <c r="H432" s="196">
        <v>0.45100000000000001</v>
      </c>
      <c r="I432" s="197"/>
      <c r="J432" s="198">
        <f>ROUND(I432*H432,2)</f>
        <v>0</v>
      </c>
      <c r="K432" s="194" t="s">
        <v>150</v>
      </c>
      <c r="L432" s="61"/>
      <c r="M432" s="199" t="s">
        <v>76</v>
      </c>
      <c r="N432" s="200" t="s">
        <v>48</v>
      </c>
      <c r="O432" s="42"/>
      <c r="P432" s="201">
        <f>O432*H432</f>
        <v>0</v>
      </c>
      <c r="Q432" s="201">
        <v>1.04196</v>
      </c>
      <c r="R432" s="201">
        <f>Q432*H432</f>
        <v>0.46992396000000003</v>
      </c>
      <c r="S432" s="201">
        <v>0</v>
      </c>
      <c r="T432" s="202">
        <f>S432*H432</f>
        <v>0</v>
      </c>
      <c r="AR432" s="24" t="s">
        <v>151</v>
      </c>
      <c r="AT432" s="24" t="s">
        <v>146</v>
      </c>
      <c r="AU432" s="24" t="s">
        <v>23</v>
      </c>
      <c r="AY432" s="24" t="s">
        <v>144</v>
      </c>
      <c r="BE432" s="203">
        <f>IF(N432="základní",J432,0)</f>
        <v>0</v>
      </c>
      <c r="BF432" s="203">
        <f>IF(N432="snížená",J432,0)</f>
        <v>0</v>
      </c>
      <c r="BG432" s="203">
        <f>IF(N432="zákl. přenesená",J432,0)</f>
        <v>0</v>
      </c>
      <c r="BH432" s="203">
        <f>IF(N432="sníž. přenesená",J432,0)</f>
        <v>0</v>
      </c>
      <c r="BI432" s="203">
        <f>IF(N432="nulová",J432,0)</f>
        <v>0</v>
      </c>
      <c r="BJ432" s="24" t="s">
        <v>86</v>
      </c>
      <c r="BK432" s="203">
        <f>ROUND(I432*H432,2)</f>
        <v>0</v>
      </c>
      <c r="BL432" s="24" t="s">
        <v>151</v>
      </c>
      <c r="BM432" s="24" t="s">
        <v>718</v>
      </c>
    </row>
    <row r="433" spans="2:65" s="11" customFormat="1" ht="13.5">
      <c r="B433" s="207"/>
      <c r="C433" s="208"/>
      <c r="D433" s="204" t="s">
        <v>155</v>
      </c>
      <c r="E433" s="209" t="s">
        <v>76</v>
      </c>
      <c r="F433" s="210" t="s">
        <v>719</v>
      </c>
      <c r="G433" s="208"/>
      <c r="H433" s="211">
        <v>0.45100000000000001</v>
      </c>
      <c r="I433" s="212"/>
      <c r="J433" s="208"/>
      <c r="K433" s="208"/>
      <c r="L433" s="213"/>
      <c r="M433" s="214"/>
      <c r="N433" s="215"/>
      <c r="O433" s="215"/>
      <c r="P433" s="215"/>
      <c r="Q433" s="215"/>
      <c r="R433" s="215"/>
      <c r="S433" s="215"/>
      <c r="T433" s="216"/>
      <c r="AT433" s="217" t="s">
        <v>155</v>
      </c>
      <c r="AU433" s="217" t="s">
        <v>23</v>
      </c>
      <c r="AV433" s="11" t="s">
        <v>23</v>
      </c>
      <c r="AW433" s="11" t="s">
        <v>40</v>
      </c>
      <c r="AX433" s="11" t="s">
        <v>78</v>
      </c>
      <c r="AY433" s="217" t="s">
        <v>144</v>
      </c>
    </row>
    <row r="434" spans="2:65" s="12" customFormat="1" ht="13.5">
      <c r="B434" s="218"/>
      <c r="C434" s="219"/>
      <c r="D434" s="204" t="s">
        <v>155</v>
      </c>
      <c r="E434" s="220" t="s">
        <v>76</v>
      </c>
      <c r="F434" s="221" t="s">
        <v>158</v>
      </c>
      <c r="G434" s="219"/>
      <c r="H434" s="222">
        <v>0.45100000000000001</v>
      </c>
      <c r="I434" s="223"/>
      <c r="J434" s="219"/>
      <c r="K434" s="219"/>
      <c r="L434" s="224"/>
      <c r="M434" s="225"/>
      <c r="N434" s="226"/>
      <c r="O434" s="226"/>
      <c r="P434" s="226"/>
      <c r="Q434" s="226"/>
      <c r="R434" s="226"/>
      <c r="S434" s="226"/>
      <c r="T434" s="227"/>
      <c r="AT434" s="228" t="s">
        <v>155</v>
      </c>
      <c r="AU434" s="228" t="s">
        <v>23</v>
      </c>
      <c r="AV434" s="12" t="s">
        <v>151</v>
      </c>
      <c r="AW434" s="12" t="s">
        <v>40</v>
      </c>
      <c r="AX434" s="12" t="s">
        <v>86</v>
      </c>
      <c r="AY434" s="228" t="s">
        <v>144</v>
      </c>
    </row>
    <row r="435" spans="2:65" s="1" customFormat="1" ht="25.5" customHeight="1">
      <c r="B435" s="41"/>
      <c r="C435" s="192" t="s">
        <v>720</v>
      </c>
      <c r="D435" s="192" t="s">
        <v>146</v>
      </c>
      <c r="E435" s="193" t="s">
        <v>721</v>
      </c>
      <c r="F435" s="194" t="s">
        <v>722</v>
      </c>
      <c r="G435" s="195" t="s">
        <v>166</v>
      </c>
      <c r="H435" s="196">
        <v>1</v>
      </c>
      <c r="I435" s="197"/>
      <c r="J435" s="198">
        <f>ROUND(I435*H435,2)</f>
        <v>0</v>
      </c>
      <c r="K435" s="194" t="s">
        <v>150</v>
      </c>
      <c r="L435" s="61"/>
      <c r="M435" s="199" t="s">
        <v>76</v>
      </c>
      <c r="N435" s="200" t="s">
        <v>48</v>
      </c>
      <c r="O435" s="42"/>
      <c r="P435" s="201">
        <f>O435*H435</f>
        <v>0</v>
      </c>
      <c r="Q435" s="201">
        <v>0.21734000000000001</v>
      </c>
      <c r="R435" s="201">
        <f>Q435*H435</f>
        <v>0.21734000000000001</v>
      </c>
      <c r="S435" s="201">
        <v>0</v>
      </c>
      <c r="T435" s="202">
        <f>S435*H435</f>
        <v>0</v>
      </c>
      <c r="AR435" s="24" t="s">
        <v>151</v>
      </c>
      <c r="AT435" s="24" t="s">
        <v>146</v>
      </c>
      <c r="AU435" s="24" t="s">
        <v>23</v>
      </c>
      <c r="AY435" s="24" t="s">
        <v>144</v>
      </c>
      <c r="BE435" s="203">
        <f>IF(N435="základní",J435,0)</f>
        <v>0</v>
      </c>
      <c r="BF435" s="203">
        <f>IF(N435="snížená",J435,0)</f>
        <v>0</v>
      </c>
      <c r="BG435" s="203">
        <f>IF(N435="zákl. přenesená",J435,0)</f>
        <v>0</v>
      </c>
      <c r="BH435" s="203">
        <f>IF(N435="sníž. přenesená",J435,0)</f>
        <v>0</v>
      </c>
      <c r="BI435" s="203">
        <f>IF(N435="nulová",J435,0)</f>
        <v>0</v>
      </c>
      <c r="BJ435" s="24" t="s">
        <v>86</v>
      </c>
      <c r="BK435" s="203">
        <f>ROUND(I435*H435,2)</f>
        <v>0</v>
      </c>
      <c r="BL435" s="24" t="s">
        <v>151</v>
      </c>
      <c r="BM435" s="24" t="s">
        <v>723</v>
      </c>
    </row>
    <row r="436" spans="2:65" s="1" customFormat="1" ht="148.5">
      <c r="B436" s="41"/>
      <c r="C436" s="63"/>
      <c r="D436" s="204" t="s">
        <v>153</v>
      </c>
      <c r="E436" s="63"/>
      <c r="F436" s="205" t="s">
        <v>724</v>
      </c>
      <c r="G436" s="63"/>
      <c r="H436" s="63"/>
      <c r="I436" s="163"/>
      <c r="J436" s="63"/>
      <c r="K436" s="63"/>
      <c r="L436" s="61"/>
      <c r="M436" s="206"/>
      <c r="N436" s="42"/>
      <c r="O436" s="42"/>
      <c r="P436" s="42"/>
      <c r="Q436" s="42"/>
      <c r="R436" s="42"/>
      <c r="S436" s="42"/>
      <c r="T436" s="78"/>
      <c r="AT436" s="24" t="s">
        <v>153</v>
      </c>
      <c r="AU436" s="24" t="s">
        <v>23</v>
      </c>
    </row>
    <row r="437" spans="2:65" s="1" customFormat="1" ht="16.5" customHeight="1">
      <c r="B437" s="41"/>
      <c r="C437" s="250" t="s">
        <v>725</v>
      </c>
      <c r="D437" s="250" t="s">
        <v>358</v>
      </c>
      <c r="E437" s="251" t="s">
        <v>726</v>
      </c>
      <c r="F437" s="252" t="s">
        <v>727</v>
      </c>
      <c r="G437" s="253" t="s">
        <v>166</v>
      </c>
      <c r="H437" s="254">
        <v>1</v>
      </c>
      <c r="I437" s="255"/>
      <c r="J437" s="256">
        <f>ROUND(I437*H437,2)</f>
        <v>0</v>
      </c>
      <c r="K437" s="252" t="s">
        <v>150</v>
      </c>
      <c r="L437" s="257"/>
      <c r="M437" s="258" t="s">
        <v>76</v>
      </c>
      <c r="N437" s="259" t="s">
        <v>48</v>
      </c>
      <c r="O437" s="42"/>
      <c r="P437" s="201">
        <f>O437*H437</f>
        <v>0</v>
      </c>
      <c r="Q437" s="201">
        <v>7.9000000000000001E-2</v>
      </c>
      <c r="R437" s="201">
        <f>Q437*H437</f>
        <v>7.9000000000000001E-2</v>
      </c>
      <c r="S437" s="201">
        <v>0</v>
      </c>
      <c r="T437" s="202">
        <f>S437*H437</f>
        <v>0</v>
      </c>
      <c r="AR437" s="24" t="s">
        <v>187</v>
      </c>
      <c r="AT437" s="24" t="s">
        <v>358</v>
      </c>
      <c r="AU437" s="24" t="s">
        <v>23</v>
      </c>
      <c r="AY437" s="24" t="s">
        <v>144</v>
      </c>
      <c r="BE437" s="203">
        <f>IF(N437="základní",J437,0)</f>
        <v>0</v>
      </c>
      <c r="BF437" s="203">
        <f>IF(N437="snížená",J437,0)</f>
        <v>0</v>
      </c>
      <c r="BG437" s="203">
        <f>IF(N437="zákl. přenesená",J437,0)</f>
        <v>0</v>
      </c>
      <c r="BH437" s="203">
        <f>IF(N437="sníž. přenesená",J437,0)</f>
        <v>0</v>
      </c>
      <c r="BI437" s="203">
        <f>IF(N437="nulová",J437,0)</f>
        <v>0</v>
      </c>
      <c r="BJ437" s="24" t="s">
        <v>86</v>
      </c>
      <c r="BK437" s="203">
        <f>ROUND(I437*H437,2)</f>
        <v>0</v>
      </c>
      <c r="BL437" s="24" t="s">
        <v>151</v>
      </c>
      <c r="BM437" s="24" t="s">
        <v>728</v>
      </c>
    </row>
    <row r="438" spans="2:65" s="1" customFormat="1" ht="16.5" customHeight="1">
      <c r="B438" s="41"/>
      <c r="C438" s="192" t="s">
        <v>729</v>
      </c>
      <c r="D438" s="192" t="s">
        <v>146</v>
      </c>
      <c r="E438" s="193" t="s">
        <v>730</v>
      </c>
      <c r="F438" s="194" t="s">
        <v>731</v>
      </c>
      <c r="G438" s="195" t="s">
        <v>166</v>
      </c>
      <c r="H438" s="196">
        <v>11</v>
      </c>
      <c r="I438" s="197"/>
      <c r="J438" s="198">
        <f>ROUND(I438*H438,2)</f>
        <v>0</v>
      </c>
      <c r="K438" s="194" t="s">
        <v>150</v>
      </c>
      <c r="L438" s="61"/>
      <c r="M438" s="199" t="s">
        <v>76</v>
      </c>
      <c r="N438" s="200" t="s">
        <v>48</v>
      </c>
      <c r="O438" s="42"/>
      <c r="P438" s="201">
        <f>O438*H438</f>
        <v>0</v>
      </c>
      <c r="Q438" s="201">
        <v>0.12303</v>
      </c>
      <c r="R438" s="201">
        <f>Q438*H438</f>
        <v>1.3533299999999999</v>
      </c>
      <c r="S438" s="201">
        <v>0</v>
      </c>
      <c r="T438" s="202">
        <f>S438*H438</f>
        <v>0</v>
      </c>
      <c r="AR438" s="24" t="s">
        <v>151</v>
      </c>
      <c r="AT438" s="24" t="s">
        <v>146</v>
      </c>
      <c r="AU438" s="24" t="s">
        <v>23</v>
      </c>
      <c r="AY438" s="24" t="s">
        <v>144</v>
      </c>
      <c r="BE438" s="203">
        <f>IF(N438="základní",J438,0)</f>
        <v>0</v>
      </c>
      <c r="BF438" s="203">
        <f>IF(N438="snížená",J438,0)</f>
        <v>0</v>
      </c>
      <c r="BG438" s="203">
        <f>IF(N438="zákl. přenesená",J438,0)</f>
        <v>0</v>
      </c>
      <c r="BH438" s="203">
        <f>IF(N438="sníž. přenesená",J438,0)</f>
        <v>0</v>
      </c>
      <c r="BI438" s="203">
        <f>IF(N438="nulová",J438,0)</f>
        <v>0</v>
      </c>
      <c r="BJ438" s="24" t="s">
        <v>86</v>
      </c>
      <c r="BK438" s="203">
        <f>ROUND(I438*H438,2)</f>
        <v>0</v>
      </c>
      <c r="BL438" s="24" t="s">
        <v>151</v>
      </c>
      <c r="BM438" s="24" t="s">
        <v>732</v>
      </c>
    </row>
    <row r="439" spans="2:65" s="1" customFormat="1" ht="40.5">
      <c r="B439" s="41"/>
      <c r="C439" s="63"/>
      <c r="D439" s="204" t="s">
        <v>153</v>
      </c>
      <c r="E439" s="63"/>
      <c r="F439" s="205" t="s">
        <v>733</v>
      </c>
      <c r="G439" s="63"/>
      <c r="H439" s="63"/>
      <c r="I439" s="163"/>
      <c r="J439" s="63"/>
      <c r="K439" s="63"/>
      <c r="L439" s="61"/>
      <c r="M439" s="206"/>
      <c r="N439" s="42"/>
      <c r="O439" s="42"/>
      <c r="P439" s="42"/>
      <c r="Q439" s="42"/>
      <c r="R439" s="42"/>
      <c r="S439" s="42"/>
      <c r="T439" s="78"/>
      <c r="AT439" s="24" t="s">
        <v>153</v>
      </c>
      <c r="AU439" s="24" t="s">
        <v>23</v>
      </c>
    </row>
    <row r="440" spans="2:65" s="11" customFormat="1" ht="13.5">
      <c r="B440" s="207"/>
      <c r="C440" s="208"/>
      <c r="D440" s="204" t="s">
        <v>155</v>
      </c>
      <c r="E440" s="209" t="s">
        <v>76</v>
      </c>
      <c r="F440" s="210" t="s">
        <v>734</v>
      </c>
      <c r="G440" s="208"/>
      <c r="H440" s="211">
        <v>3</v>
      </c>
      <c r="I440" s="212"/>
      <c r="J440" s="208"/>
      <c r="K440" s="208"/>
      <c r="L440" s="213"/>
      <c r="M440" s="214"/>
      <c r="N440" s="215"/>
      <c r="O440" s="215"/>
      <c r="P440" s="215"/>
      <c r="Q440" s="215"/>
      <c r="R440" s="215"/>
      <c r="S440" s="215"/>
      <c r="T440" s="216"/>
      <c r="AT440" s="217" t="s">
        <v>155</v>
      </c>
      <c r="AU440" s="217" t="s">
        <v>23</v>
      </c>
      <c r="AV440" s="11" t="s">
        <v>23</v>
      </c>
      <c r="AW440" s="11" t="s">
        <v>40</v>
      </c>
      <c r="AX440" s="11" t="s">
        <v>78</v>
      </c>
      <c r="AY440" s="217" t="s">
        <v>144</v>
      </c>
    </row>
    <row r="441" spans="2:65" s="11" customFormat="1" ht="13.5">
      <c r="B441" s="207"/>
      <c r="C441" s="208"/>
      <c r="D441" s="204" t="s">
        <v>155</v>
      </c>
      <c r="E441" s="209" t="s">
        <v>76</v>
      </c>
      <c r="F441" s="210" t="s">
        <v>735</v>
      </c>
      <c r="G441" s="208"/>
      <c r="H441" s="211">
        <v>8</v>
      </c>
      <c r="I441" s="212"/>
      <c r="J441" s="208"/>
      <c r="K441" s="208"/>
      <c r="L441" s="213"/>
      <c r="M441" s="214"/>
      <c r="N441" s="215"/>
      <c r="O441" s="215"/>
      <c r="P441" s="215"/>
      <c r="Q441" s="215"/>
      <c r="R441" s="215"/>
      <c r="S441" s="215"/>
      <c r="T441" s="216"/>
      <c r="AT441" s="217" t="s">
        <v>155</v>
      </c>
      <c r="AU441" s="217" t="s">
        <v>23</v>
      </c>
      <c r="AV441" s="11" t="s">
        <v>23</v>
      </c>
      <c r="AW441" s="11" t="s">
        <v>40</v>
      </c>
      <c r="AX441" s="11" t="s">
        <v>78</v>
      </c>
      <c r="AY441" s="217" t="s">
        <v>144</v>
      </c>
    </row>
    <row r="442" spans="2:65" s="12" customFormat="1" ht="13.5">
      <c r="B442" s="218"/>
      <c r="C442" s="219"/>
      <c r="D442" s="204" t="s">
        <v>155</v>
      </c>
      <c r="E442" s="220" t="s">
        <v>76</v>
      </c>
      <c r="F442" s="221" t="s">
        <v>158</v>
      </c>
      <c r="G442" s="219"/>
      <c r="H442" s="222">
        <v>11</v>
      </c>
      <c r="I442" s="223"/>
      <c r="J442" s="219"/>
      <c r="K442" s="219"/>
      <c r="L442" s="224"/>
      <c r="M442" s="225"/>
      <c r="N442" s="226"/>
      <c r="O442" s="226"/>
      <c r="P442" s="226"/>
      <c r="Q442" s="226"/>
      <c r="R442" s="226"/>
      <c r="S442" s="226"/>
      <c r="T442" s="227"/>
      <c r="AT442" s="228" t="s">
        <v>155</v>
      </c>
      <c r="AU442" s="228" t="s">
        <v>23</v>
      </c>
      <c r="AV442" s="12" t="s">
        <v>151</v>
      </c>
      <c r="AW442" s="12" t="s">
        <v>40</v>
      </c>
      <c r="AX442" s="12" t="s">
        <v>86</v>
      </c>
      <c r="AY442" s="228" t="s">
        <v>144</v>
      </c>
    </row>
    <row r="443" spans="2:65" s="1" customFormat="1" ht="16.5" customHeight="1">
      <c r="B443" s="41"/>
      <c r="C443" s="250" t="s">
        <v>736</v>
      </c>
      <c r="D443" s="250" t="s">
        <v>358</v>
      </c>
      <c r="E443" s="251" t="s">
        <v>737</v>
      </c>
      <c r="F443" s="252" t="s">
        <v>738</v>
      </c>
      <c r="G443" s="253" t="s">
        <v>481</v>
      </c>
      <c r="H443" s="254">
        <v>8</v>
      </c>
      <c r="I443" s="255"/>
      <c r="J443" s="256">
        <f>ROUND(I443*H443,2)</f>
        <v>0</v>
      </c>
      <c r="K443" s="252" t="s">
        <v>76</v>
      </c>
      <c r="L443" s="257"/>
      <c r="M443" s="258" t="s">
        <v>76</v>
      </c>
      <c r="N443" s="259" t="s">
        <v>48</v>
      </c>
      <c r="O443" s="42"/>
      <c r="P443" s="201">
        <f>O443*H443</f>
        <v>0</v>
      </c>
      <c r="Q443" s="201">
        <v>7.9000000000000008E-3</v>
      </c>
      <c r="R443" s="201">
        <f>Q443*H443</f>
        <v>6.3200000000000006E-2</v>
      </c>
      <c r="S443" s="201">
        <v>0</v>
      </c>
      <c r="T443" s="202">
        <f>S443*H443</f>
        <v>0</v>
      </c>
      <c r="AR443" s="24" t="s">
        <v>187</v>
      </c>
      <c r="AT443" s="24" t="s">
        <v>358</v>
      </c>
      <c r="AU443" s="24" t="s">
        <v>23</v>
      </c>
      <c r="AY443" s="24" t="s">
        <v>144</v>
      </c>
      <c r="BE443" s="203">
        <f>IF(N443="základní",J443,0)</f>
        <v>0</v>
      </c>
      <c r="BF443" s="203">
        <f>IF(N443="snížená",J443,0)</f>
        <v>0</v>
      </c>
      <c r="BG443" s="203">
        <f>IF(N443="zákl. přenesená",J443,0)</f>
        <v>0</v>
      </c>
      <c r="BH443" s="203">
        <f>IF(N443="sníž. přenesená",J443,0)</f>
        <v>0</v>
      </c>
      <c r="BI443" s="203">
        <f>IF(N443="nulová",J443,0)</f>
        <v>0</v>
      </c>
      <c r="BJ443" s="24" t="s">
        <v>86</v>
      </c>
      <c r="BK443" s="203">
        <f>ROUND(I443*H443,2)</f>
        <v>0</v>
      </c>
      <c r="BL443" s="24" t="s">
        <v>151</v>
      </c>
      <c r="BM443" s="24" t="s">
        <v>739</v>
      </c>
    </row>
    <row r="444" spans="2:65" s="1" customFormat="1" ht="16.5" customHeight="1">
      <c r="B444" s="41"/>
      <c r="C444" s="250" t="s">
        <v>740</v>
      </c>
      <c r="D444" s="250" t="s">
        <v>358</v>
      </c>
      <c r="E444" s="251" t="s">
        <v>741</v>
      </c>
      <c r="F444" s="252" t="s">
        <v>742</v>
      </c>
      <c r="G444" s="253" t="s">
        <v>481</v>
      </c>
      <c r="H444" s="254">
        <v>3</v>
      </c>
      <c r="I444" s="255"/>
      <c r="J444" s="256">
        <f>ROUND(I444*H444,2)</f>
        <v>0</v>
      </c>
      <c r="K444" s="252" t="s">
        <v>76</v>
      </c>
      <c r="L444" s="257"/>
      <c r="M444" s="258" t="s">
        <v>76</v>
      </c>
      <c r="N444" s="259" t="s">
        <v>48</v>
      </c>
      <c r="O444" s="42"/>
      <c r="P444" s="201">
        <f>O444*H444</f>
        <v>0</v>
      </c>
      <c r="Q444" s="201">
        <v>1.2E-2</v>
      </c>
      <c r="R444" s="201">
        <f>Q444*H444</f>
        <v>3.6000000000000004E-2</v>
      </c>
      <c r="S444" s="201">
        <v>0</v>
      </c>
      <c r="T444" s="202">
        <f>S444*H444</f>
        <v>0</v>
      </c>
      <c r="AR444" s="24" t="s">
        <v>187</v>
      </c>
      <c r="AT444" s="24" t="s">
        <v>358</v>
      </c>
      <c r="AU444" s="24" t="s">
        <v>23</v>
      </c>
      <c r="AY444" s="24" t="s">
        <v>144</v>
      </c>
      <c r="BE444" s="203">
        <f>IF(N444="základní",J444,0)</f>
        <v>0</v>
      </c>
      <c r="BF444" s="203">
        <f>IF(N444="snížená",J444,0)</f>
        <v>0</v>
      </c>
      <c r="BG444" s="203">
        <f>IF(N444="zákl. přenesená",J444,0)</f>
        <v>0</v>
      </c>
      <c r="BH444" s="203">
        <f>IF(N444="sníž. přenesená",J444,0)</f>
        <v>0</v>
      </c>
      <c r="BI444" s="203">
        <f>IF(N444="nulová",J444,0)</f>
        <v>0</v>
      </c>
      <c r="BJ444" s="24" t="s">
        <v>86</v>
      </c>
      <c r="BK444" s="203">
        <f>ROUND(I444*H444,2)</f>
        <v>0</v>
      </c>
      <c r="BL444" s="24" t="s">
        <v>151</v>
      </c>
      <c r="BM444" s="24" t="s">
        <v>743</v>
      </c>
    </row>
    <row r="445" spans="2:65" s="1" customFormat="1" ht="16.5" customHeight="1">
      <c r="B445" s="41"/>
      <c r="C445" s="250" t="s">
        <v>744</v>
      </c>
      <c r="D445" s="250" t="s">
        <v>358</v>
      </c>
      <c r="E445" s="251" t="s">
        <v>745</v>
      </c>
      <c r="F445" s="252" t="s">
        <v>746</v>
      </c>
      <c r="G445" s="253" t="s">
        <v>481</v>
      </c>
      <c r="H445" s="254">
        <v>11</v>
      </c>
      <c r="I445" s="255"/>
      <c r="J445" s="256">
        <f>ROUND(I445*H445,2)</f>
        <v>0</v>
      </c>
      <c r="K445" s="252" t="s">
        <v>76</v>
      </c>
      <c r="L445" s="257"/>
      <c r="M445" s="258" t="s">
        <v>76</v>
      </c>
      <c r="N445" s="259" t="s">
        <v>48</v>
      </c>
      <c r="O445" s="42"/>
      <c r="P445" s="201">
        <f>O445*H445</f>
        <v>0</v>
      </c>
      <c r="Q445" s="201">
        <v>6.4999999999999997E-4</v>
      </c>
      <c r="R445" s="201">
        <f>Q445*H445</f>
        <v>7.1500000000000001E-3</v>
      </c>
      <c r="S445" s="201">
        <v>0</v>
      </c>
      <c r="T445" s="202">
        <f>S445*H445</f>
        <v>0</v>
      </c>
      <c r="AR445" s="24" t="s">
        <v>187</v>
      </c>
      <c r="AT445" s="24" t="s">
        <v>358</v>
      </c>
      <c r="AU445" s="24" t="s">
        <v>23</v>
      </c>
      <c r="AY445" s="24" t="s">
        <v>144</v>
      </c>
      <c r="BE445" s="203">
        <f>IF(N445="základní",J445,0)</f>
        <v>0</v>
      </c>
      <c r="BF445" s="203">
        <f>IF(N445="snížená",J445,0)</f>
        <v>0</v>
      </c>
      <c r="BG445" s="203">
        <f>IF(N445="zákl. přenesená",J445,0)</f>
        <v>0</v>
      </c>
      <c r="BH445" s="203">
        <f>IF(N445="sníž. přenesená",J445,0)</f>
        <v>0</v>
      </c>
      <c r="BI445" s="203">
        <f>IF(N445="nulová",J445,0)</f>
        <v>0</v>
      </c>
      <c r="BJ445" s="24" t="s">
        <v>86</v>
      </c>
      <c r="BK445" s="203">
        <f>ROUND(I445*H445,2)</f>
        <v>0</v>
      </c>
      <c r="BL445" s="24" t="s">
        <v>151</v>
      </c>
      <c r="BM445" s="24" t="s">
        <v>747</v>
      </c>
    </row>
    <row r="446" spans="2:65" s="1" customFormat="1" ht="16.5" customHeight="1">
      <c r="B446" s="41"/>
      <c r="C446" s="192" t="s">
        <v>748</v>
      </c>
      <c r="D446" s="192" t="s">
        <v>146</v>
      </c>
      <c r="E446" s="193" t="s">
        <v>749</v>
      </c>
      <c r="F446" s="194" t="s">
        <v>750</v>
      </c>
      <c r="G446" s="195" t="s">
        <v>166</v>
      </c>
      <c r="H446" s="196">
        <v>1</v>
      </c>
      <c r="I446" s="197"/>
      <c r="J446" s="198">
        <f>ROUND(I446*H446,2)</f>
        <v>0</v>
      </c>
      <c r="K446" s="194" t="s">
        <v>150</v>
      </c>
      <c r="L446" s="61"/>
      <c r="M446" s="199" t="s">
        <v>76</v>
      </c>
      <c r="N446" s="200" t="s">
        <v>48</v>
      </c>
      <c r="O446" s="42"/>
      <c r="P446" s="201">
        <f>O446*H446</f>
        <v>0</v>
      </c>
      <c r="Q446" s="201">
        <v>0.32906000000000002</v>
      </c>
      <c r="R446" s="201">
        <f>Q446*H446</f>
        <v>0.32906000000000002</v>
      </c>
      <c r="S446" s="201">
        <v>0</v>
      </c>
      <c r="T446" s="202">
        <f>S446*H446</f>
        <v>0</v>
      </c>
      <c r="AR446" s="24" t="s">
        <v>151</v>
      </c>
      <c r="AT446" s="24" t="s">
        <v>146</v>
      </c>
      <c r="AU446" s="24" t="s">
        <v>23</v>
      </c>
      <c r="AY446" s="24" t="s">
        <v>144</v>
      </c>
      <c r="BE446" s="203">
        <f>IF(N446="základní",J446,0)</f>
        <v>0</v>
      </c>
      <c r="BF446" s="203">
        <f>IF(N446="snížená",J446,0)</f>
        <v>0</v>
      </c>
      <c r="BG446" s="203">
        <f>IF(N446="zákl. přenesená",J446,0)</f>
        <v>0</v>
      </c>
      <c r="BH446" s="203">
        <f>IF(N446="sníž. přenesená",J446,0)</f>
        <v>0</v>
      </c>
      <c r="BI446" s="203">
        <f>IF(N446="nulová",J446,0)</f>
        <v>0</v>
      </c>
      <c r="BJ446" s="24" t="s">
        <v>86</v>
      </c>
      <c r="BK446" s="203">
        <f>ROUND(I446*H446,2)</f>
        <v>0</v>
      </c>
      <c r="BL446" s="24" t="s">
        <v>151</v>
      </c>
      <c r="BM446" s="24" t="s">
        <v>751</v>
      </c>
    </row>
    <row r="447" spans="2:65" s="1" customFormat="1" ht="40.5">
      <c r="B447" s="41"/>
      <c r="C447" s="63"/>
      <c r="D447" s="204" t="s">
        <v>153</v>
      </c>
      <c r="E447" s="63"/>
      <c r="F447" s="205" t="s">
        <v>733</v>
      </c>
      <c r="G447" s="63"/>
      <c r="H447" s="63"/>
      <c r="I447" s="163"/>
      <c r="J447" s="63"/>
      <c r="K447" s="63"/>
      <c r="L447" s="61"/>
      <c r="M447" s="206"/>
      <c r="N447" s="42"/>
      <c r="O447" s="42"/>
      <c r="P447" s="42"/>
      <c r="Q447" s="42"/>
      <c r="R447" s="42"/>
      <c r="S447" s="42"/>
      <c r="T447" s="78"/>
      <c r="AT447" s="24" t="s">
        <v>153</v>
      </c>
      <c r="AU447" s="24" t="s">
        <v>23</v>
      </c>
    </row>
    <row r="448" spans="2:65" s="1" customFormat="1" ht="16.5" customHeight="1">
      <c r="B448" s="41"/>
      <c r="C448" s="250" t="s">
        <v>752</v>
      </c>
      <c r="D448" s="250" t="s">
        <v>358</v>
      </c>
      <c r="E448" s="251" t="s">
        <v>753</v>
      </c>
      <c r="F448" s="252" t="s">
        <v>754</v>
      </c>
      <c r="G448" s="253" t="s">
        <v>481</v>
      </c>
      <c r="H448" s="254">
        <v>1</v>
      </c>
      <c r="I448" s="255"/>
      <c r="J448" s="256">
        <f>ROUND(I448*H448,2)</f>
        <v>0</v>
      </c>
      <c r="K448" s="252" t="s">
        <v>76</v>
      </c>
      <c r="L448" s="257"/>
      <c r="M448" s="258" t="s">
        <v>76</v>
      </c>
      <c r="N448" s="259" t="s">
        <v>48</v>
      </c>
      <c r="O448" s="42"/>
      <c r="P448" s="201">
        <f>O448*H448</f>
        <v>0</v>
      </c>
      <c r="Q448" s="201">
        <v>2.0000000000000002E-5</v>
      </c>
      <c r="R448" s="201">
        <f>Q448*H448</f>
        <v>2.0000000000000002E-5</v>
      </c>
      <c r="S448" s="201">
        <v>0</v>
      </c>
      <c r="T448" s="202">
        <f>S448*H448</f>
        <v>0</v>
      </c>
      <c r="AR448" s="24" t="s">
        <v>187</v>
      </c>
      <c r="AT448" s="24" t="s">
        <v>358</v>
      </c>
      <c r="AU448" s="24" t="s">
        <v>23</v>
      </c>
      <c r="AY448" s="24" t="s">
        <v>144</v>
      </c>
      <c r="BE448" s="203">
        <f>IF(N448="základní",J448,0)</f>
        <v>0</v>
      </c>
      <c r="BF448" s="203">
        <f>IF(N448="snížená",J448,0)</f>
        <v>0</v>
      </c>
      <c r="BG448" s="203">
        <f>IF(N448="zákl. přenesená",J448,0)</f>
        <v>0</v>
      </c>
      <c r="BH448" s="203">
        <f>IF(N448="sníž. přenesená",J448,0)</f>
        <v>0</v>
      </c>
      <c r="BI448" s="203">
        <f>IF(N448="nulová",J448,0)</f>
        <v>0</v>
      </c>
      <c r="BJ448" s="24" t="s">
        <v>86</v>
      </c>
      <c r="BK448" s="203">
        <f>ROUND(I448*H448,2)</f>
        <v>0</v>
      </c>
      <c r="BL448" s="24" t="s">
        <v>151</v>
      </c>
      <c r="BM448" s="24" t="s">
        <v>755</v>
      </c>
    </row>
    <row r="449" spans="2:65" s="1" customFormat="1" ht="16.5" customHeight="1">
      <c r="B449" s="41"/>
      <c r="C449" s="250" t="s">
        <v>756</v>
      </c>
      <c r="D449" s="250" t="s">
        <v>358</v>
      </c>
      <c r="E449" s="251" t="s">
        <v>757</v>
      </c>
      <c r="F449" s="252" t="s">
        <v>758</v>
      </c>
      <c r="G449" s="253" t="s">
        <v>481</v>
      </c>
      <c r="H449" s="254">
        <v>1</v>
      </c>
      <c r="I449" s="255"/>
      <c r="J449" s="256">
        <f>ROUND(I449*H449,2)</f>
        <v>0</v>
      </c>
      <c r="K449" s="252" t="s">
        <v>76</v>
      </c>
      <c r="L449" s="257"/>
      <c r="M449" s="258" t="s">
        <v>76</v>
      </c>
      <c r="N449" s="259" t="s">
        <v>48</v>
      </c>
      <c r="O449" s="42"/>
      <c r="P449" s="201">
        <f>O449*H449</f>
        <v>0</v>
      </c>
      <c r="Q449" s="201">
        <v>0</v>
      </c>
      <c r="R449" s="201">
        <f>Q449*H449</f>
        <v>0</v>
      </c>
      <c r="S449" s="201">
        <v>0</v>
      </c>
      <c r="T449" s="202">
        <f>S449*H449</f>
        <v>0</v>
      </c>
      <c r="AR449" s="24" t="s">
        <v>187</v>
      </c>
      <c r="AT449" s="24" t="s">
        <v>358</v>
      </c>
      <c r="AU449" s="24" t="s">
        <v>23</v>
      </c>
      <c r="AY449" s="24" t="s">
        <v>144</v>
      </c>
      <c r="BE449" s="203">
        <f>IF(N449="základní",J449,0)</f>
        <v>0</v>
      </c>
      <c r="BF449" s="203">
        <f>IF(N449="snížená",J449,0)</f>
        <v>0</v>
      </c>
      <c r="BG449" s="203">
        <f>IF(N449="zákl. přenesená",J449,0)</f>
        <v>0</v>
      </c>
      <c r="BH449" s="203">
        <f>IF(N449="sníž. přenesená",J449,0)</f>
        <v>0</v>
      </c>
      <c r="BI449" s="203">
        <f>IF(N449="nulová",J449,0)</f>
        <v>0</v>
      </c>
      <c r="BJ449" s="24" t="s">
        <v>86</v>
      </c>
      <c r="BK449" s="203">
        <f>ROUND(I449*H449,2)</f>
        <v>0</v>
      </c>
      <c r="BL449" s="24" t="s">
        <v>151</v>
      </c>
      <c r="BM449" s="24" t="s">
        <v>759</v>
      </c>
    </row>
    <row r="450" spans="2:65" s="1" customFormat="1" ht="16.5" customHeight="1">
      <c r="B450" s="41"/>
      <c r="C450" s="250" t="s">
        <v>760</v>
      </c>
      <c r="D450" s="250" t="s">
        <v>358</v>
      </c>
      <c r="E450" s="251" t="s">
        <v>761</v>
      </c>
      <c r="F450" s="252" t="s">
        <v>762</v>
      </c>
      <c r="G450" s="253" t="s">
        <v>481</v>
      </c>
      <c r="H450" s="254">
        <v>1</v>
      </c>
      <c r="I450" s="255"/>
      <c r="J450" s="256">
        <f>ROUND(I450*H450,2)</f>
        <v>0</v>
      </c>
      <c r="K450" s="252" t="s">
        <v>76</v>
      </c>
      <c r="L450" s="257"/>
      <c r="M450" s="258" t="s">
        <v>76</v>
      </c>
      <c r="N450" s="259" t="s">
        <v>48</v>
      </c>
      <c r="O450" s="42"/>
      <c r="P450" s="201">
        <f>O450*H450</f>
        <v>0</v>
      </c>
      <c r="Q450" s="201">
        <v>0</v>
      </c>
      <c r="R450" s="201">
        <f>Q450*H450</f>
        <v>0</v>
      </c>
      <c r="S450" s="201">
        <v>0</v>
      </c>
      <c r="T450" s="202">
        <f>S450*H450</f>
        <v>0</v>
      </c>
      <c r="AR450" s="24" t="s">
        <v>187</v>
      </c>
      <c r="AT450" s="24" t="s">
        <v>358</v>
      </c>
      <c r="AU450" s="24" t="s">
        <v>23</v>
      </c>
      <c r="AY450" s="24" t="s">
        <v>144</v>
      </c>
      <c r="BE450" s="203">
        <f>IF(N450="základní",J450,0)</f>
        <v>0</v>
      </c>
      <c r="BF450" s="203">
        <f>IF(N450="snížená",J450,0)</f>
        <v>0</v>
      </c>
      <c r="BG450" s="203">
        <f>IF(N450="zákl. přenesená",J450,0)</f>
        <v>0</v>
      </c>
      <c r="BH450" s="203">
        <f>IF(N450="sníž. přenesená",J450,0)</f>
        <v>0</v>
      </c>
      <c r="BI450" s="203">
        <f>IF(N450="nulová",J450,0)</f>
        <v>0</v>
      </c>
      <c r="BJ450" s="24" t="s">
        <v>86</v>
      </c>
      <c r="BK450" s="203">
        <f>ROUND(I450*H450,2)</f>
        <v>0</v>
      </c>
      <c r="BL450" s="24" t="s">
        <v>151</v>
      </c>
      <c r="BM450" s="24" t="s">
        <v>763</v>
      </c>
    </row>
    <row r="451" spans="2:65" s="1" customFormat="1" ht="25.5" customHeight="1">
      <c r="B451" s="41"/>
      <c r="C451" s="192" t="s">
        <v>764</v>
      </c>
      <c r="D451" s="192" t="s">
        <v>146</v>
      </c>
      <c r="E451" s="193" t="s">
        <v>765</v>
      </c>
      <c r="F451" s="194" t="s">
        <v>766</v>
      </c>
      <c r="G451" s="195" t="s">
        <v>166</v>
      </c>
      <c r="H451" s="196">
        <v>5</v>
      </c>
      <c r="I451" s="197"/>
      <c r="J451" s="198">
        <f>ROUND(I451*H451,2)</f>
        <v>0</v>
      </c>
      <c r="K451" s="194" t="s">
        <v>150</v>
      </c>
      <c r="L451" s="61"/>
      <c r="M451" s="199" t="s">
        <v>76</v>
      </c>
      <c r="N451" s="200" t="s">
        <v>48</v>
      </c>
      <c r="O451" s="42"/>
      <c r="P451" s="201">
        <f>O451*H451</f>
        <v>0</v>
      </c>
      <c r="Q451" s="201">
        <v>1.56E-3</v>
      </c>
      <c r="R451" s="201">
        <f>Q451*H451</f>
        <v>7.7999999999999996E-3</v>
      </c>
      <c r="S451" s="201">
        <v>0</v>
      </c>
      <c r="T451" s="202">
        <f>S451*H451</f>
        <v>0</v>
      </c>
      <c r="AR451" s="24" t="s">
        <v>151</v>
      </c>
      <c r="AT451" s="24" t="s">
        <v>146</v>
      </c>
      <c r="AU451" s="24" t="s">
        <v>23</v>
      </c>
      <c r="AY451" s="24" t="s">
        <v>144</v>
      </c>
      <c r="BE451" s="203">
        <f>IF(N451="základní",J451,0)</f>
        <v>0</v>
      </c>
      <c r="BF451" s="203">
        <f>IF(N451="snížená",J451,0)</f>
        <v>0</v>
      </c>
      <c r="BG451" s="203">
        <f>IF(N451="zákl. přenesená",J451,0)</f>
        <v>0</v>
      </c>
      <c r="BH451" s="203">
        <f>IF(N451="sníž. přenesená",J451,0)</f>
        <v>0</v>
      </c>
      <c r="BI451" s="203">
        <f>IF(N451="nulová",J451,0)</f>
        <v>0</v>
      </c>
      <c r="BJ451" s="24" t="s">
        <v>86</v>
      </c>
      <c r="BK451" s="203">
        <f>ROUND(I451*H451,2)</f>
        <v>0</v>
      </c>
      <c r="BL451" s="24" t="s">
        <v>151</v>
      </c>
      <c r="BM451" s="24" t="s">
        <v>767</v>
      </c>
    </row>
    <row r="452" spans="2:65" s="1" customFormat="1" ht="40.5">
      <c r="B452" s="41"/>
      <c r="C452" s="63"/>
      <c r="D452" s="204" t="s">
        <v>153</v>
      </c>
      <c r="E452" s="63"/>
      <c r="F452" s="205" t="s">
        <v>768</v>
      </c>
      <c r="G452" s="63"/>
      <c r="H452" s="63"/>
      <c r="I452" s="163"/>
      <c r="J452" s="63"/>
      <c r="K452" s="63"/>
      <c r="L452" s="61"/>
      <c r="M452" s="206"/>
      <c r="N452" s="42"/>
      <c r="O452" s="42"/>
      <c r="P452" s="42"/>
      <c r="Q452" s="42"/>
      <c r="R452" s="42"/>
      <c r="S452" s="42"/>
      <c r="T452" s="78"/>
      <c r="AT452" s="24" t="s">
        <v>153</v>
      </c>
      <c r="AU452" s="24" t="s">
        <v>23</v>
      </c>
    </row>
    <row r="453" spans="2:65" s="1" customFormat="1" ht="16.5" customHeight="1">
      <c r="B453" s="41"/>
      <c r="C453" s="192" t="s">
        <v>769</v>
      </c>
      <c r="D453" s="192" t="s">
        <v>146</v>
      </c>
      <c r="E453" s="193" t="s">
        <v>770</v>
      </c>
      <c r="F453" s="194" t="s">
        <v>771</v>
      </c>
      <c r="G453" s="195" t="s">
        <v>772</v>
      </c>
      <c r="H453" s="196">
        <v>2</v>
      </c>
      <c r="I453" s="197"/>
      <c r="J453" s="198">
        <f>ROUND(I453*H453,2)</f>
        <v>0</v>
      </c>
      <c r="K453" s="194" t="s">
        <v>76</v>
      </c>
      <c r="L453" s="61"/>
      <c r="M453" s="199" t="s">
        <v>76</v>
      </c>
      <c r="N453" s="200" t="s">
        <v>48</v>
      </c>
      <c r="O453" s="42"/>
      <c r="P453" s="201">
        <f>O453*H453</f>
        <v>0</v>
      </c>
      <c r="Q453" s="201">
        <v>0</v>
      </c>
      <c r="R453" s="201">
        <f>Q453*H453</f>
        <v>0</v>
      </c>
      <c r="S453" s="201">
        <v>0</v>
      </c>
      <c r="T453" s="202">
        <f>S453*H453</f>
        <v>0</v>
      </c>
      <c r="AR453" s="24" t="s">
        <v>151</v>
      </c>
      <c r="AT453" s="24" t="s">
        <v>146</v>
      </c>
      <c r="AU453" s="24" t="s">
        <v>23</v>
      </c>
      <c r="AY453" s="24" t="s">
        <v>144</v>
      </c>
      <c r="BE453" s="203">
        <f>IF(N453="základní",J453,0)</f>
        <v>0</v>
      </c>
      <c r="BF453" s="203">
        <f>IF(N453="snížená",J453,0)</f>
        <v>0</v>
      </c>
      <c r="BG453" s="203">
        <f>IF(N453="zákl. přenesená",J453,0)</f>
        <v>0</v>
      </c>
      <c r="BH453" s="203">
        <f>IF(N453="sníž. přenesená",J453,0)</f>
        <v>0</v>
      </c>
      <c r="BI453" s="203">
        <f>IF(N453="nulová",J453,0)</f>
        <v>0</v>
      </c>
      <c r="BJ453" s="24" t="s">
        <v>86</v>
      </c>
      <c r="BK453" s="203">
        <f>ROUND(I453*H453,2)</f>
        <v>0</v>
      </c>
      <c r="BL453" s="24" t="s">
        <v>151</v>
      </c>
      <c r="BM453" s="24" t="s">
        <v>773</v>
      </c>
    </row>
    <row r="454" spans="2:65" s="1" customFormat="1" ht="16.5" customHeight="1">
      <c r="B454" s="41"/>
      <c r="C454" s="192" t="s">
        <v>774</v>
      </c>
      <c r="D454" s="192" t="s">
        <v>146</v>
      </c>
      <c r="E454" s="193" t="s">
        <v>775</v>
      </c>
      <c r="F454" s="194" t="s">
        <v>776</v>
      </c>
      <c r="G454" s="195" t="s">
        <v>166</v>
      </c>
      <c r="H454" s="196">
        <v>11</v>
      </c>
      <c r="I454" s="197"/>
      <c r="J454" s="198">
        <f>ROUND(I454*H454,2)</f>
        <v>0</v>
      </c>
      <c r="K454" s="194" t="s">
        <v>150</v>
      </c>
      <c r="L454" s="61"/>
      <c r="M454" s="199" t="s">
        <v>76</v>
      </c>
      <c r="N454" s="200" t="s">
        <v>48</v>
      </c>
      <c r="O454" s="42"/>
      <c r="P454" s="201">
        <f>O454*H454</f>
        <v>0</v>
      </c>
      <c r="Q454" s="201">
        <v>3.1E-4</v>
      </c>
      <c r="R454" s="201">
        <f>Q454*H454</f>
        <v>3.4099999999999998E-3</v>
      </c>
      <c r="S454" s="201">
        <v>0</v>
      </c>
      <c r="T454" s="202">
        <f>S454*H454</f>
        <v>0</v>
      </c>
      <c r="AR454" s="24" t="s">
        <v>151</v>
      </c>
      <c r="AT454" s="24" t="s">
        <v>146</v>
      </c>
      <c r="AU454" s="24" t="s">
        <v>23</v>
      </c>
      <c r="AY454" s="24" t="s">
        <v>144</v>
      </c>
      <c r="BE454" s="203">
        <f>IF(N454="základní",J454,0)</f>
        <v>0</v>
      </c>
      <c r="BF454" s="203">
        <f>IF(N454="snížená",J454,0)</f>
        <v>0</v>
      </c>
      <c r="BG454" s="203">
        <f>IF(N454="zákl. přenesená",J454,0)</f>
        <v>0</v>
      </c>
      <c r="BH454" s="203">
        <f>IF(N454="sníž. přenesená",J454,0)</f>
        <v>0</v>
      </c>
      <c r="BI454" s="203">
        <f>IF(N454="nulová",J454,0)</f>
        <v>0</v>
      </c>
      <c r="BJ454" s="24" t="s">
        <v>86</v>
      </c>
      <c r="BK454" s="203">
        <f>ROUND(I454*H454,2)</f>
        <v>0</v>
      </c>
      <c r="BL454" s="24" t="s">
        <v>151</v>
      </c>
      <c r="BM454" s="24" t="s">
        <v>777</v>
      </c>
    </row>
    <row r="455" spans="2:65" s="1" customFormat="1" ht="67.5">
      <c r="B455" s="41"/>
      <c r="C455" s="63"/>
      <c r="D455" s="204" t="s">
        <v>153</v>
      </c>
      <c r="E455" s="63"/>
      <c r="F455" s="205" t="s">
        <v>778</v>
      </c>
      <c r="G455" s="63"/>
      <c r="H455" s="63"/>
      <c r="I455" s="163"/>
      <c r="J455" s="63"/>
      <c r="K455" s="63"/>
      <c r="L455" s="61"/>
      <c r="M455" s="206"/>
      <c r="N455" s="42"/>
      <c r="O455" s="42"/>
      <c r="P455" s="42"/>
      <c r="Q455" s="42"/>
      <c r="R455" s="42"/>
      <c r="S455" s="42"/>
      <c r="T455" s="78"/>
      <c r="AT455" s="24" t="s">
        <v>153</v>
      </c>
      <c r="AU455" s="24" t="s">
        <v>23</v>
      </c>
    </row>
    <row r="456" spans="2:65" s="1" customFormat="1" ht="16.5" customHeight="1">
      <c r="B456" s="41"/>
      <c r="C456" s="192" t="s">
        <v>779</v>
      </c>
      <c r="D456" s="192" t="s">
        <v>146</v>
      </c>
      <c r="E456" s="193" t="s">
        <v>780</v>
      </c>
      <c r="F456" s="194" t="s">
        <v>781</v>
      </c>
      <c r="G456" s="195" t="s">
        <v>149</v>
      </c>
      <c r="H456" s="196">
        <v>210</v>
      </c>
      <c r="I456" s="197"/>
      <c r="J456" s="198">
        <f>ROUND(I456*H456,2)</f>
        <v>0</v>
      </c>
      <c r="K456" s="194" t="s">
        <v>150</v>
      </c>
      <c r="L456" s="61"/>
      <c r="M456" s="199" t="s">
        <v>76</v>
      </c>
      <c r="N456" s="200" t="s">
        <v>48</v>
      </c>
      <c r="O456" s="42"/>
      <c r="P456" s="201">
        <f>O456*H456</f>
        <v>0</v>
      </c>
      <c r="Q456" s="201">
        <v>1.9000000000000001E-4</v>
      </c>
      <c r="R456" s="201">
        <f>Q456*H456</f>
        <v>3.9900000000000005E-2</v>
      </c>
      <c r="S456" s="201">
        <v>0</v>
      </c>
      <c r="T456" s="202">
        <f>S456*H456</f>
        <v>0</v>
      </c>
      <c r="AR456" s="24" t="s">
        <v>151</v>
      </c>
      <c r="AT456" s="24" t="s">
        <v>146</v>
      </c>
      <c r="AU456" s="24" t="s">
        <v>23</v>
      </c>
      <c r="AY456" s="24" t="s">
        <v>144</v>
      </c>
      <c r="BE456" s="203">
        <f>IF(N456="základní",J456,0)</f>
        <v>0</v>
      </c>
      <c r="BF456" s="203">
        <f>IF(N456="snížená",J456,0)</f>
        <v>0</v>
      </c>
      <c r="BG456" s="203">
        <f>IF(N456="zákl. přenesená",J456,0)</f>
        <v>0</v>
      </c>
      <c r="BH456" s="203">
        <f>IF(N456="sníž. přenesená",J456,0)</f>
        <v>0</v>
      </c>
      <c r="BI456" s="203">
        <f>IF(N456="nulová",J456,0)</f>
        <v>0</v>
      </c>
      <c r="BJ456" s="24" t="s">
        <v>86</v>
      </c>
      <c r="BK456" s="203">
        <f>ROUND(I456*H456,2)</f>
        <v>0</v>
      </c>
      <c r="BL456" s="24" t="s">
        <v>151</v>
      </c>
      <c r="BM456" s="24" t="s">
        <v>782</v>
      </c>
    </row>
    <row r="457" spans="2:65" s="1" customFormat="1" ht="16.5" customHeight="1">
      <c r="B457" s="41"/>
      <c r="C457" s="192" t="s">
        <v>783</v>
      </c>
      <c r="D457" s="192" t="s">
        <v>146</v>
      </c>
      <c r="E457" s="193" t="s">
        <v>784</v>
      </c>
      <c r="F457" s="194" t="s">
        <v>785</v>
      </c>
      <c r="G457" s="195" t="s">
        <v>149</v>
      </c>
      <c r="H457" s="196">
        <v>207.2</v>
      </c>
      <c r="I457" s="197"/>
      <c r="J457" s="198">
        <f>ROUND(I457*H457,2)</f>
        <v>0</v>
      </c>
      <c r="K457" s="194" t="s">
        <v>150</v>
      </c>
      <c r="L457" s="61"/>
      <c r="M457" s="199" t="s">
        <v>76</v>
      </c>
      <c r="N457" s="200" t="s">
        <v>48</v>
      </c>
      <c r="O457" s="42"/>
      <c r="P457" s="201">
        <f>O457*H457</f>
        <v>0</v>
      </c>
      <c r="Q457" s="201">
        <v>6.9999999999999994E-5</v>
      </c>
      <c r="R457" s="201">
        <f>Q457*H457</f>
        <v>1.4503999999999998E-2</v>
      </c>
      <c r="S457" s="201">
        <v>0</v>
      </c>
      <c r="T457" s="202">
        <f>S457*H457</f>
        <v>0</v>
      </c>
      <c r="AR457" s="24" t="s">
        <v>151</v>
      </c>
      <c r="AT457" s="24" t="s">
        <v>146</v>
      </c>
      <c r="AU457" s="24" t="s">
        <v>23</v>
      </c>
      <c r="AY457" s="24" t="s">
        <v>144</v>
      </c>
      <c r="BE457" s="203">
        <f>IF(N457="základní",J457,0)</f>
        <v>0</v>
      </c>
      <c r="BF457" s="203">
        <f>IF(N457="snížená",J457,0)</f>
        <v>0</v>
      </c>
      <c r="BG457" s="203">
        <f>IF(N457="zákl. přenesená",J457,0)</f>
        <v>0</v>
      </c>
      <c r="BH457" s="203">
        <f>IF(N457="sníž. přenesená",J457,0)</f>
        <v>0</v>
      </c>
      <c r="BI457" s="203">
        <f>IF(N457="nulová",J457,0)</f>
        <v>0</v>
      </c>
      <c r="BJ457" s="24" t="s">
        <v>86</v>
      </c>
      <c r="BK457" s="203">
        <f>ROUND(I457*H457,2)</f>
        <v>0</v>
      </c>
      <c r="BL457" s="24" t="s">
        <v>151</v>
      </c>
      <c r="BM457" s="24" t="s">
        <v>786</v>
      </c>
    </row>
    <row r="458" spans="2:65" s="1" customFormat="1" ht="16.5" customHeight="1">
      <c r="B458" s="41"/>
      <c r="C458" s="250" t="s">
        <v>787</v>
      </c>
      <c r="D458" s="250" t="s">
        <v>358</v>
      </c>
      <c r="E458" s="251" t="s">
        <v>788</v>
      </c>
      <c r="F458" s="252" t="s">
        <v>789</v>
      </c>
      <c r="G458" s="253" t="s">
        <v>481</v>
      </c>
      <c r="H458" s="254">
        <v>12</v>
      </c>
      <c r="I458" s="255"/>
      <c r="J458" s="256">
        <f>ROUND(I458*H458,2)</f>
        <v>0</v>
      </c>
      <c r="K458" s="252" t="s">
        <v>76</v>
      </c>
      <c r="L458" s="257"/>
      <c r="M458" s="258" t="s">
        <v>76</v>
      </c>
      <c r="N458" s="259" t="s">
        <v>48</v>
      </c>
      <c r="O458" s="42"/>
      <c r="P458" s="201">
        <f>O458*H458</f>
        <v>0</v>
      </c>
      <c r="Q458" s="201">
        <v>0</v>
      </c>
      <c r="R458" s="201">
        <f>Q458*H458</f>
        <v>0</v>
      </c>
      <c r="S458" s="201">
        <v>0</v>
      </c>
      <c r="T458" s="202">
        <f>S458*H458</f>
        <v>0</v>
      </c>
      <c r="AR458" s="24" t="s">
        <v>187</v>
      </c>
      <c r="AT458" s="24" t="s">
        <v>358</v>
      </c>
      <c r="AU458" s="24" t="s">
        <v>23</v>
      </c>
      <c r="AY458" s="24" t="s">
        <v>144</v>
      </c>
      <c r="BE458" s="203">
        <f>IF(N458="základní",J458,0)</f>
        <v>0</v>
      </c>
      <c r="BF458" s="203">
        <f>IF(N458="snížená",J458,0)</f>
        <v>0</v>
      </c>
      <c r="BG458" s="203">
        <f>IF(N458="zákl. přenesená",J458,0)</f>
        <v>0</v>
      </c>
      <c r="BH458" s="203">
        <f>IF(N458="sníž. přenesená",J458,0)</f>
        <v>0</v>
      </c>
      <c r="BI458" s="203">
        <f>IF(N458="nulová",J458,0)</f>
        <v>0</v>
      </c>
      <c r="BJ458" s="24" t="s">
        <v>86</v>
      </c>
      <c r="BK458" s="203">
        <f>ROUND(I458*H458,2)</f>
        <v>0</v>
      </c>
      <c r="BL458" s="24" t="s">
        <v>151</v>
      </c>
      <c r="BM458" s="24" t="s">
        <v>790</v>
      </c>
    </row>
    <row r="459" spans="2:65" s="11" customFormat="1" ht="13.5">
      <c r="B459" s="207"/>
      <c r="C459" s="208"/>
      <c r="D459" s="204" t="s">
        <v>155</v>
      </c>
      <c r="E459" s="209" t="s">
        <v>76</v>
      </c>
      <c r="F459" s="210" t="s">
        <v>791</v>
      </c>
      <c r="G459" s="208"/>
      <c r="H459" s="211">
        <v>12</v>
      </c>
      <c r="I459" s="212"/>
      <c r="J459" s="208"/>
      <c r="K459" s="208"/>
      <c r="L459" s="213"/>
      <c r="M459" s="214"/>
      <c r="N459" s="215"/>
      <c r="O459" s="215"/>
      <c r="P459" s="215"/>
      <c r="Q459" s="215"/>
      <c r="R459" s="215"/>
      <c r="S459" s="215"/>
      <c r="T459" s="216"/>
      <c r="AT459" s="217" t="s">
        <v>155</v>
      </c>
      <c r="AU459" s="217" t="s">
        <v>23</v>
      </c>
      <c r="AV459" s="11" t="s">
        <v>23</v>
      </c>
      <c r="AW459" s="11" t="s">
        <v>40</v>
      </c>
      <c r="AX459" s="11" t="s">
        <v>78</v>
      </c>
      <c r="AY459" s="217" t="s">
        <v>144</v>
      </c>
    </row>
    <row r="460" spans="2:65" s="12" customFormat="1" ht="13.5">
      <c r="B460" s="218"/>
      <c r="C460" s="219"/>
      <c r="D460" s="204" t="s">
        <v>155</v>
      </c>
      <c r="E460" s="220" t="s">
        <v>76</v>
      </c>
      <c r="F460" s="221" t="s">
        <v>158</v>
      </c>
      <c r="G460" s="219"/>
      <c r="H460" s="222">
        <v>12</v>
      </c>
      <c r="I460" s="223"/>
      <c r="J460" s="219"/>
      <c r="K460" s="219"/>
      <c r="L460" s="224"/>
      <c r="M460" s="225"/>
      <c r="N460" s="226"/>
      <c r="O460" s="226"/>
      <c r="P460" s="226"/>
      <c r="Q460" s="226"/>
      <c r="R460" s="226"/>
      <c r="S460" s="226"/>
      <c r="T460" s="227"/>
      <c r="AT460" s="228" t="s">
        <v>155</v>
      </c>
      <c r="AU460" s="228" t="s">
        <v>23</v>
      </c>
      <c r="AV460" s="12" t="s">
        <v>151</v>
      </c>
      <c r="AW460" s="12" t="s">
        <v>40</v>
      </c>
      <c r="AX460" s="12" t="s">
        <v>86</v>
      </c>
      <c r="AY460" s="228" t="s">
        <v>144</v>
      </c>
    </row>
    <row r="461" spans="2:65" s="1" customFormat="1" ht="16.5" customHeight="1">
      <c r="B461" s="41"/>
      <c r="C461" s="250" t="s">
        <v>792</v>
      </c>
      <c r="D461" s="250" t="s">
        <v>358</v>
      </c>
      <c r="E461" s="251" t="s">
        <v>793</v>
      </c>
      <c r="F461" s="252" t="s">
        <v>794</v>
      </c>
      <c r="G461" s="253" t="s">
        <v>481</v>
      </c>
      <c r="H461" s="254">
        <v>80</v>
      </c>
      <c r="I461" s="255"/>
      <c r="J461" s="256">
        <f>ROUND(I461*H461,2)</f>
        <v>0</v>
      </c>
      <c r="K461" s="252" t="s">
        <v>76</v>
      </c>
      <c r="L461" s="257"/>
      <c r="M461" s="258" t="s">
        <v>76</v>
      </c>
      <c r="N461" s="259" t="s">
        <v>48</v>
      </c>
      <c r="O461" s="42"/>
      <c r="P461" s="201">
        <f>O461*H461</f>
        <v>0</v>
      </c>
      <c r="Q461" s="201">
        <v>0</v>
      </c>
      <c r="R461" s="201">
        <f>Q461*H461</f>
        <v>0</v>
      </c>
      <c r="S461" s="201">
        <v>0</v>
      </c>
      <c r="T461" s="202">
        <f>S461*H461</f>
        <v>0</v>
      </c>
      <c r="AR461" s="24" t="s">
        <v>187</v>
      </c>
      <c r="AT461" s="24" t="s">
        <v>358</v>
      </c>
      <c r="AU461" s="24" t="s">
        <v>23</v>
      </c>
      <c r="AY461" s="24" t="s">
        <v>144</v>
      </c>
      <c r="BE461" s="203">
        <f>IF(N461="základní",J461,0)</f>
        <v>0</v>
      </c>
      <c r="BF461" s="203">
        <f>IF(N461="snížená",J461,0)</f>
        <v>0</v>
      </c>
      <c r="BG461" s="203">
        <f>IF(N461="zákl. přenesená",J461,0)</f>
        <v>0</v>
      </c>
      <c r="BH461" s="203">
        <f>IF(N461="sníž. přenesená",J461,0)</f>
        <v>0</v>
      </c>
      <c r="BI461" s="203">
        <f>IF(N461="nulová",J461,0)</f>
        <v>0</v>
      </c>
      <c r="BJ461" s="24" t="s">
        <v>86</v>
      </c>
      <c r="BK461" s="203">
        <f>ROUND(I461*H461,2)</f>
        <v>0</v>
      </c>
      <c r="BL461" s="24" t="s">
        <v>151</v>
      </c>
      <c r="BM461" s="24" t="s">
        <v>795</v>
      </c>
    </row>
    <row r="462" spans="2:65" s="11" customFormat="1" ht="13.5">
      <c r="B462" s="207"/>
      <c r="C462" s="208"/>
      <c r="D462" s="204" t="s">
        <v>155</v>
      </c>
      <c r="E462" s="209" t="s">
        <v>76</v>
      </c>
      <c r="F462" s="210" t="s">
        <v>796</v>
      </c>
      <c r="G462" s="208"/>
      <c r="H462" s="211">
        <v>80</v>
      </c>
      <c r="I462" s="212"/>
      <c r="J462" s="208"/>
      <c r="K462" s="208"/>
      <c r="L462" s="213"/>
      <c r="M462" s="214"/>
      <c r="N462" s="215"/>
      <c r="O462" s="215"/>
      <c r="P462" s="215"/>
      <c r="Q462" s="215"/>
      <c r="R462" s="215"/>
      <c r="S462" s="215"/>
      <c r="T462" s="216"/>
      <c r="AT462" s="217" t="s">
        <v>155</v>
      </c>
      <c r="AU462" s="217" t="s">
        <v>23</v>
      </c>
      <c r="AV462" s="11" t="s">
        <v>23</v>
      </c>
      <c r="AW462" s="11" t="s">
        <v>40</v>
      </c>
      <c r="AX462" s="11" t="s">
        <v>78</v>
      </c>
      <c r="AY462" s="217" t="s">
        <v>144</v>
      </c>
    </row>
    <row r="463" spans="2:65" s="12" customFormat="1" ht="13.5">
      <c r="B463" s="218"/>
      <c r="C463" s="219"/>
      <c r="D463" s="204" t="s">
        <v>155</v>
      </c>
      <c r="E463" s="220" t="s">
        <v>76</v>
      </c>
      <c r="F463" s="221" t="s">
        <v>158</v>
      </c>
      <c r="G463" s="219"/>
      <c r="H463" s="222">
        <v>80</v>
      </c>
      <c r="I463" s="223"/>
      <c r="J463" s="219"/>
      <c r="K463" s="219"/>
      <c r="L463" s="224"/>
      <c r="M463" s="225"/>
      <c r="N463" s="226"/>
      <c r="O463" s="226"/>
      <c r="P463" s="226"/>
      <c r="Q463" s="226"/>
      <c r="R463" s="226"/>
      <c r="S463" s="226"/>
      <c r="T463" s="227"/>
      <c r="AT463" s="228" t="s">
        <v>155</v>
      </c>
      <c r="AU463" s="228" t="s">
        <v>23</v>
      </c>
      <c r="AV463" s="12" t="s">
        <v>151</v>
      </c>
      <c r="AW463" s="12" t="s">
        <v>40</v>
      </c>
      <c r="AX463" s="12" t="s">
        <v>86</v>
      </c>
      <c r="AY463" s="228" t="s">
        <v>144</v>
      </c>
    </row>
    <row r="464" spans="2:65" s="1" customFormat="1" ht="16.5" customHeight="1">
      <c r="B464" s="41"/>
      <c r="C464" s="250" t="s">
        <v>797</v>
      </c>
      <c r="D464" s="250" t="s">
        <v>358</v>
      </c>
      <c r="E464" s="251" t="s">
        <v>798</v>
      </c>
      <c r="F464" s="252" t="s">
        <v>799</v>
      </c>
      <c r="G464" s="253" t="s">
        <v>481</v>
      </c>
      <c r="H464" s="254">
        <v>80</v>
      </c>
      <c r="I464" s="255"/>
      <c r="J464" s="256">
        <f>ROUND(I464*H464,2)</f>
        <v>0</v>
      </c>
      <c r="K464" s="252" t="s">
        <v>76</v>
      </c>
      <c r="L464" s="257"/>
      <c r="M464" s="258" t="s">
        <v>76</v>
      </c>
      <c r="N464" s="259" t="s">
        <v>48</v>
      </c>
      <c r="O464" s="42"/>
      <c r="P464" s="201">
        <f>O464*H464</f>
        <v>0</v>
      </c>
      <c r="Q464" s="201">
        <v>0</v>
      </c>
      <c r="R464" s="201">
        <f>Q464*H464</f>
        <v>0</v>
      </c>
      <c r="S464" s="201">
        <v>0</v>
      </c>
      <c r="T464" s="202">
        <f>S464*H464</f>
        <v>0</v>
      </c>
      <c r="AR464" s="24" t="s">
        <v>187</v>
      </c>
      <c r="AT464" s="24" t="s">
        <v>358</v>
      </c>
      <c r="AU464" s="24" t="s">
        <v>23</v>
      </c>
      <c r="AY464" s="24" t="s">
        <v>144</v>
      </c>
      <c r="BE464" s="203">
        <f>IF(N464="základní",J464,0)</f>
        <v>0</v>
      </c>
      <c r="BF464" s="203">
        <f>IF(N464="snížená",J464,0)</f>
        <v>0</v>
      </c>
      <c r="BG464" s="203">
        <f>IF(N464="zákl. přenesená",J464,0)</f>
        <v>0</v>
      </c>
      <c r="BH464" s="203">
        <f>IF(N464="sníž. přenesená",J464,0)</f>
        <v>0</v>
      </c>
      <c r="BI464" s="203">
        <f>IF(N464="nulová",J464,0)</f>
        <v>0</v>
      </c>
      <c r="BJ464" s="24" t="s">
        <v>86</v>
      </c>
      <c r="BK464" s="203">
        <f>ROUND(I464*H464,2)</f>
        <v>0</v>
      </c>
      <c r="BL464" s="24" t="s">
        <v>151</v>
      </c>
      <c r="BM464" s="24" t="s">
        <v>800</v>
      </c>
    </row>
    <row r="465" spans="2:65" s="11" customFormat="1" ht="13.5">
      <c r="B465" s="207"/>
      <c r="C465" s="208"/>
      <c r="D465" s="204" t="s">
        <v>155</v>
      </c>
      <c r="E465" s="209" t="s">
        <v>76</v>
      </c>
      <c r="F465" s="210" t="s">
        <v>801</v>
      </c>
      <c r="G465" s="208"/>
      <c r="H465" s="211">
        <v>80</v>
      </c>
      <c r="I465" s="212"/>
      <c r="J465" s="208"/>
      <c r="K465" s="208"/>
      <c r="L465" s="213"/>
      <c r="M465" s="214"/>
      <c r="N465" s="215"/>
      <c r="O465" s="215"/>
      <c r="P465" s="215"/>
      <c r="Q465" s="215"/>
      <c r="R465" s="215"/>
      <c r="S465" s="215"/>
      <c r="T465" s="216"/>
      <c r="AT465" s="217" t="s">
        <v>155</v>
      </c>
      <c r="AU465" s="217" t="s">
        <v>23</v>
      </c>
      <c r="AV465" s="11" t="s">
        <v>23</v>
      </c>
      <c r="AW465" s="11" t="s">
        <v>40</v>
      </c>
      <c r="AX465" s="11" t="s">
        <v>78</v>
      </c>
      <c r="AY465" s="217" t="s">
        <v>144</v>
      </c>
    </row>
    <row r="466" spans="2:65" s="12" customFormat="1" ht="13.5">
      <c r="B466" s="218"/>
      <c r="C466" s="219"/>
      <c r="D466" s="204" t="s">
        <v>155</v>
      </c>
      <c r="E466" s="220" t="s">
        <v>76</v>
      </c>
      <c r="F466" s="221" t="s">
        <v>158</v>
      </c>
      <c r="G466" s="219"/>
      <c r="H466" s="222">
        <v>80</v>
      </c>
      <c r="I466" s="223"/>
      <c r="J466" s="219"/>
      <c r="K466" s="219"/>
      <c r="L466" s="224"/>
      <c r="M466" s="225"/>
      <c r="N466" s="226"/>
      <c r="O466" s="226"/>
      <c r="P466" s="226"/>
      <c r="Q466" s="226"/>
      <c r="R466" s="226"/>
      <c r="S466" s="226"/>
      <c r="T466" s="227"/>
      <c r="AT466" s="228" t="s">
        <v>155</v>
      </c>
      <c r="AU466" s="228" t="s">
        <v>23</v>
      </c>
      <c r="AV466" s="12" t="s">
        <v>151</v>
      </c>
      <c r="AW466" s="12" t="s">
        <v>40</v>
      </c>
      <c r="AX466" s="12" t="s">
        <v>86</v>
      </c>
      <c r="AY466" s="228" t="s">
        <v>144</v>
      </c>
    </row>
    <row r="467" spans="2:65" s="10" customFormat="1" ht="29.85" customHeight="1">
      <c r="B467" s="176"/>
      <c r="C467" s="177"/>
      <c r="D467" s="178" t="s">
        <v>77</v>
      </c>
      <c r="E467" s="190" t="s">
        <v>802</v>
      </c>
      <c r="F467" s="190" t="s">
        <v>803</v>
      </c>
      <c r="G467" s="177"/>
      <c r="H467" s="177"/>
      <c r="I467" s="180"/>
      <c r="J467" s="191">
        <f>BK467</f>
        <v>0</v>
      </c>
      <c r="K467" s="177"/>
      <c r="L467" s="182"/>
      <c r="M467" s="183"/>
      <c r="N467" s="184"/>
      <c r="O467" s="184"/>
      <c r="P467" s="185">
        <f>SUM(P468:P487)</f>
        <v>0</v>
      </c>
      <c r="Q467" s="184"/>
      <c r="R467" s="185">
        <f>SUM(R468:R487)</f>
        <v>0.46870999999999996</v>
      </c>
      <c r="S467" s="184"/>
      <c r="T467" s="186">
        <f>SUM(T468:T487)</f>
        <v>0</v>
      </c>
      <c r="AR467" s="187" t="s">
        <v>86</v>
      </c>
      <c r="AT467" s="188" t="s">
        <v>77</v>
      </c>
      <c r="AU467" s="188" t="s">
        <v>86</v>
      </c>
      <c r="AY467" s="187" t="s">
        <v>144</v>
      </c>
      <c r="BK467" s="189">
        <f>SUM(BK468:BK487)</f>
        <v>0</v>
      </c>
    </row>
    <row r="468" spans="2:65" s="1" customFormat="1" ht="38.25" customHeight="1">
      <c r="B468" s="41"/>
      <c r="C468" s="192" t="s">
        <v>804</v>
      </c>
      <c r="D468" s="192" t="s">
        <v>146</v>
      </c>
      <c r="E468" s="193" t="s">
        <v>805</v>
      </c>
      <c r="F468" s="194" t="s">
        <v>806</v>
      </c>
      <c r="G468" s="195" t="s">
        <v>166</v>
      </c>
      <c r="H468" s="196">
        <v>12</v>
      </c>
      <c r="I468" s="197"/>
      <c r="J468" s="198">
        <f>ROUND(I468*H468,2)</f>
        <v>0</v>
      </c>
      <c r="K468" s="194" t="s">
        <v>150</v>
      </c>
      <c r="L468" s="61"/>
      <c r="M468" s="199" t="s">
        <v>76</v>
      </c>
      <c r="N468" s="200" t="s">
        <v>48</v>
      </c>
      <c r="O468" s="42"/>
      <c r="P468" s="201">
        <f>O468*H468</f>
        <v>0</v>
      </c>
      <c r="Q468" s="201">
        <v>2.97E-3</v>
      </c>
      <c r="R468" s="201">
        <f>Q468*H468</f>
        <v>3.5639999999999998E-2</v>
      </c>
      <c r="S468" s="201">
        <v>0</v>
      </c>
      <c r="T468" s="202">
        <f>S468*H468</f>
        <v>0</v>
      </c>
      <c r="AR468" s="24" t="s">
        <v>151</v>
      </c>
      <c r="AT468" s="24" t="s">
        <v>146</v>
      </c>
      <c r="AU468" s="24" t="s">
        <v>23</v>
      </c>
      <c r="AY468" s="24" t="s">
        <v>144</v>
      </c>
      <c r="BE468" s="203">
        <f>IF(N468="základní",J468,0)</f>
        <v>0</v>
      </c>
      <c r="BF468" s="203">
        <f>IF(N468="snížená",J468,0)</f>
        <v>0</v>
      </c>
      <c r="BG468" s="203">
        <f>IF(N468="zákl. přenesená",J468,0)</f>
        <v>0</v>
      </c>
      <c r="BH468" s="203">
        <f>IF(N468="sníž. přenesená",J468,0)</f>
        <v>0</v>
      </c>
      <c r="BI468" s="203">
        <f>IF(N468="nulová",J468,0)</f>
        <v>0</v>
      </c>
      <c r="BJ468" s="24" t="s">
        <v>86</v>
      </c>
      <c r="BK468" s="203">
        <f>ROUND(I468*H468,2)</f>
        <v>0</v>
      </c>
      <c r="BL468" s="24" t="s">
        <v>151</v>
      </c>
      <c r="BM468" s="24" t="s">
        <v>807</v>
      </c>
    </row>
    <row r="469" spans="2:65" s="1" customFormat="1" ht="108">
      <c r="B469" s="41"/>
      <c r="C469" s="63"/>
      <c r="D469" s="204" t="s">
        <v>153</v>
      </c>
      <c r="E469" s="63"/>
      <c r="F469" s="205" t="s">
        <v>808</v>
      </c>
      <c r="G469" s="63"/>
      <c r="H469" s="63"/>
      <c r="I469" s="163"/>
      <c r="J469" s="63"/>
      <c r="K469" s="63"/>
      <c r="L469" s="61"/>
      <c r="M469" s="206"/>
      <c r="N469" s="42"/>
      <c r="O469" s="42"/>
      <c r="P469" s="42"/>
      <c r="Q469" s="42"/>
      <c r="R469" s="42"/>
      <c r="S469" s="42"/>
      <c r="T469" s="78"/>
      <c r="AT469" s="24" t="s">
        <v>153</v>
      </c>
      <c r="AU469" s="24" t="s">
        <v>23</v>
      </c>
    </row>
    <row r="470" spans="2:65" s="1" customFormat="1" ht="25.5" customHeight="1">
      <c r="B470" s="41"/>
      <c r="C470" s="250" t="s">
        <v>809</v>
      </c>
      <c r="D470" s="250" t="s">
        <v>358</v>
      </c>
      <c r="E470" s="251" t="s">
        <v>810</v>
      </c>
      <c r="F470" s="252" t="s">
        <v>811</v>
      </c>
      <c r="G470" s="253" t="s">
        <v>481</v>
      </c>
      <c r="H470" s="254">
        <v>6</v>
      </c>
      <c r="I470" s="255"/>
      <c r="J470" s="256">
        <f>ROUND(I470*H470,2)</f>
        <v>0</v>
      </c>
      <c r="K470" s="252" t="s">
        <v>76</v>
      </c>
      <c r="L470" s="257"/>
      <c r="M470" s="258" t="s">
        <v>76</v>
      </c>
      <c r="N470" s="259" t="s">
        <v>48</v>
      </c>
      <c r="O470" s="42"/>
      <c r="P470" s="201">
        <f>O470*H470</f>
        <v>0</v>
      </c>
      <c r="Q470" s="201">
        <v>1.6639999999999999E-2</v>
      </c>
      <c r="R470" s="201">
        <f>Q470*H470</f>
        <v>9.9839999999999984E-2</v>
      </c>
      <c r="S470" s="201">
        <v>0</v>
      </c>
      <c r="T470" s="202">
        <f>S470*H470</f>
        <v>0</v>
      </c>
      <c r="AR470" s="24" t="s">
        <v>187</v>
      </c>
      <c r="AT470" s="24" t="s">
        <v>358</v>
      </c>
      <c r="AU470" s="24" t="s">
        <v>23</v>
      </c>
      <c r="AY470" s="24" t="s">
        <v>144</v>
      </c>
      <c r="BE470" s="203">
        <f>IF(N470="základní",J470,0)</f>
        <v>0</v>
      </c>
      <c r="BF470" s="203">
        <f>IF(N470="snížená",J470,0)</f>
        <v>0</v>
      </c>
      <c r="BG470" s="203">
        <f>IF(N470="zákl. přenesená",J470,0)</f>
        <v>0</v>
      </c>
      <c r="BH470" s="203">
        <f>IF(N470="sníž. přenesená",J470,0)</f>
        <v>0</v>
      </c>
      <c r="BI470" s="203">
        <f>IF(N470="nulová",J470,0)</f>
        <v>0</v>
      </c>
      <c r="BJ470" s="24" t="s">
        <v>86</v>
      </c>
      <c r="BK470" s="203">
        <f>ROUND(I470*H470,2)</f>
        <v>0</v>
      </c>
      <c r="BL470" s="24" t="s">
        <v>151</v>
      </c>
      <c r="BM470" s="24" t="s">
        <v>812</v>
      </c>
    </row>
    <row r="471" spans="2:65" s="1" customFormat="1" ht="25.5" customHeight="1">
      <c r="B471" s="41"/>
      <c r="C471" s="250" t="s">
        <v>813</v>
      </c>
      <c r="D471" s="250" t="s">
        <v>358</v>
      </c>
      <c r="E471" s="251" t="s">
        <v>814</v>
      </c>
      <c r="F471" s="252" t="s">
        <v>815</v>
      </c>
      <c r="G471" s="253" t="s">
        <v>481</v>
      </c>
      <c r="H471" s="254">
        <v>6</v>
      </c>
      <c r="I471" s="255"/>
      <c r="J471" s="256">
        <f>ROUND(I471*H471,2)</f>
        <v>0</v>
      </c>
      <c r="K471" s="252" t="s">
        <v>76</v>
      </c>
      <c r="L471" s="257"/>
      <c r="M471" s="258" t="s">
        <v>76</v>
      </c>
      <c r="N471" s="259" t="s">
        <v>48</v>
      </c>
      <c r="O471" s="42"/>
      <c r="P471" s="201">
        <f>O471*H471</f>
        <v>0</v>
      </c>
      <c r="Q471" s="201">
        <v>1.396E-2</v>
      </c>
      <c r="R471" s="201">
        <f>Q471*H471</f>
        <v>8.3760000000000001E-2</v>
      </c>
      <c r="S471" s="201">
        <v>0</v>
      </c>
      <c r="T471" s="202">
        <f>S471*H471</f>
        <v>0</v>
      </c>
      <c r="AR471" s="24" t="s">
        <v>187</v>
      </c>
      <c r="AT471" s="24" t="s">
        <v>358</v>
      </c>
      <c r="AU471" s="24" t="s">
        <v>23</v>
      </c>
      <c r="AY471" s="24" t="s">
        <v>144</v>
      </c>
      <c r="BE471" s="203">
        <f>IF(N471="základní",J471,0)</f>
        <v>0</v>
      </c>
      <c r="BF471" s="203">
        <f>IF(N471="snížená",J471,0)</f>
        <v>0</v>
      </c>
      <c r="BG471" s="203">
        <f>IF(N471="zákl. přenesená",J471,0)</f>
        <v>0</v>
      </c>
      <c r="BH471" s="203">
        <f>IF(N471="sníž. přenesená",J471,0)</f>
        <v>0</v>
      </c>
      <c r="BI471" s="203">
        <f>IF(N471="nulová",J471,0)</f>
        <v>0</v>
      </c>
      <c r="BJ471" s="24" t="s">
        <v>86</v>
      </c>
      <c r="BK471" s="203">
        <f>ROUND(I471*H471,2)</f>
        <v>0</v>
      </c>
      <c r="BL471" s="24" t="s">
        <v>151</v>
      </c>
      <c r="BM471" s="24" t="s">
        <v>816</v>
      </c>
    </row>
    <row r="472" spans="2:65" s="11" customFormat="1" ht="13.5">
      <c r="B472" s="207"/>
      <c r="C472" s="208"/>
      <c r="D472" s="204" t="s">
        <v>155</v>
      </c>
      <c r="E472" s="209" t="s">
        <v>76</v>
      </c>
      <c r="F472" s="210" t="s">
        <v>817</v>
      </c>
      <c r="G472" s="208"/>
      <c r="H472" s="211">
        <v>6</v>
      </c>
      <c r="I472" s="212"/>
      <c r="J472" s="208"/>
      <c r="K472" s="208"/>
      <c r="L472" s="213"/>
      <c r="M472" s="214"/>
      <c r="N472" s="215"/>
      <c r="O472" s="215"/>
      <c r="P472" s="215"/>
      <c r="Q472" s="215"/>
      <c r="R472" s="215"/>
      <c r="S472" s="215"/>
      <c r="T472" s="216"/>
      <c r="AT472" s="217" t="s">
        <v>155</v>
      </c>
      <c r="AU472" s="217" t="s">
        <v>23</v>
      </c>
      <c r="AV472" s="11" t="s">
        <v>23</v>
      </c>
      <c r="AW472" s="11" t="s">
        <v>40</v>
      </c>
      <c r="AX472" s="11" t="s">
        <v>78</v>
      </c>
      <c r="AY472" s="217" t="s">
        <v>144</v>
      </c>
    </row>
    <row r="473" spans="2:65" s="12" customFormat="1" ht="13.5">
      <c r="B473" s="218"/>
      <c r="C473" s="219"/>
      <c r="D473" s="204" t="s">
        <v>155</v>
      </c>
      <c r="E473" s="220" t="s">
        <v>76</v>
      </c>
      <c r="F473" s="221" t="s">
        <v>158</v>
      </c>
      <c r="G473" s="219"/>
      <c r="H473" s="222">
        <v>6</v>
      </c>
      <c r="I473" s="223"/>
      <c r="J473" s="219"/>
      <c r="K473" s="219"/>
      <c r="L473" s="224"/>
      <c r="M473" s="225"/>
      <c r="N473" s="226"/>
      <c r="O473" s="226"/>
      <c r="P473" s="226"/>
      <c r="Q473" s="226"/>
      <c r="R473" s="226"/>
      <c r="S473" s="226"/>
      <c r="T473" s="227"/>
      <c r="AT473" s="228" t="s">
        <v>155</v>
      </c>
      <c r="AU473" s="228" t="s">
        <v>23</v>
      </c>
      <c r="AV473" s="12" t="s">
        <v>151</v>
      </c>
      <c r="AW473" s="12" t="s">
        <v>40</v>
      </c>
      <c r="AX473" s="12" t="s">
        <v>86</v>
      </c>
      <c r="AY473" s="228" t="s">
        <v>144</v>
      </c>
    </row>
    <row r="474" spans="2:65" s="1" customFormat="1" ht="25.5" customHeight="1">
      <c r="B474" s="41"/>
      <c r="C474" s="192" t="s">
        <v>818</v>
      </c>
      <c r="D474" s="192" t="s">
        <v>146</v>
      </c>
      <c r="E474" s="193" t="s">
        <v>819</v>
      </c>
      <c r="F474" s="194" t="s">
        <v>820</v>
      </c>
      <c r="G474" s="195" t="s">
        <v>149</v>
      </c>
      <c r="H474" s="196">
        <v>210</v>
      </c>
      <c r="I474" s="197"/>
      <c r="J474" s="198">
        <f>ROUND(I474*H474,2)</f>
        <v>0</v>
      </c>
      <c r="K474" s="194" t="s">
        <v>76</v>
      </c>
      <c r="L474" s="61"/>
      <c r="M474" s="199" t="s">
        <v>76</v>
      </c>
      <c r="N474" s="200" t="s">
        <v>48</v>
      </c>
      <c r="O474" s="42"/>
      <c r="P474" s="201">
        <f>O474*H474</f>
        <v>0</v>
      </c>
      <c r="Q474" s="201">
        <v>0</v>
      </c>
      <c r="R474" s="201">
        <f>Q474*H474</f>
        <v>0</v>
      </c>
      <c r="S474" s="201">
        <v>0</v>
      </c>
      <c r="T474" s="202">
        <f>S474*H474</f>
        <v>0</v>
      </c>
      <c r="AR474" s="24" t="s">
        <v>151</v>
      </c>
      <c r="AT474" s="24" t="s">
        <v>146</v>
      </c>
      <c r="AU474" s="24" t="s">
        <v>23</v>
      </c>
      <c r="AY474" s="24" t="s">
        <v>144</v>
      </c>
      <c r="BE474" s="203">
        <f>IF(N474="základní",J474,0)</f>
        <v>0</v>
      </c>
      <c r="BF474" s="203">
        <f>IF(N474="snížená",J474,0)</f>
        <v>0</v>
      </c>
      <c r="BG474" s="203">
        <f>IF(N474="zákl. přenesená",J474,0)</f>
        <v>0</v>
      </c>
      <c r="BH474" s="203">
        <f>IF(N474="sníž. přenesená",J474,0)</f>
        <v>0</v>
      </c>
      <c r="BI474" s="203">
        <f>IF(N474="nulová",J474,0)</f>
        <v>0</v>
      </c>
      <c r="BJ474" s="24" t="s">
        <v>86</v>
      </c>
      <c r="BK474" s="203">
        <f>ROUND(I474*H474,2)</f>
        <v>0</v>
      </c>
      <c r="BL474" s="24" t="s">
        <v>151</v>
      </c>
      <c r="BM474" s="24" t="s">
        <v>821</v>
      </c>
    </row>
    <row r="475" spans="2:65" s="1" customFormat="1" ht="67.5">
      <c r="B475" s="41"/>
      <c r="C475" s="63"/>
      <c r="D475" s="204" t="s">
        <v>153</v>
      </c>
      <c r="E475" s="63"/>
      <c r="F475" s="205" t="s">
        <v>579</v>
      </c>
      <c r="G475" s="63"/>
      <c r="H475" s="63"/>
      <c r="I475" s="163"/>
      <c r="J475" s="63"/>
      <c r="K475" s="63"/>
      <c r="L475" s="61"/>
      <c r="M475" s="206"/>
      <c r="N475" s="42"/>
      <c r="O475" s="42"/>
      <c r="P475" s="42"/>
      <c r="Q475" s="42"/>
      <c r="R475" s="42"/>
      <c r="S475" s="42"/>
      <c r="T475" s="78"/>
      <c r="AT475" s="24" t="s">
        <v>153</v>
      </c>
      <c r="AU475" s="24" t="s">
        <v>23</v>
      </c>
    </row>
    <row r="476" spans="2:65" s="11" customFormat="1" ht="13.5">
      <c r="B476" s="207"/>
      <c r="C476" s="208"/>
      <c r="D476" s="204" t="s">
        <v>155</v>
      </c>
      <c r="E476" s="209" t="s">
        <v>76</v>
      </c>
      <c r="F476" s="210" t="s">
        <v>822</v>
      </c>
      <c r="G476" s="208"/>
      <c r="H476" s="211">
        <v>210</v>
      </c>
      <c r="I476" s="212"/>
      <c r="J476" s="208"/>
      <c r="K476" s="208"/>
      <c r="L476" s="213"/>
      <c r="M476" s="214"/>
      <c r="N476" s="215"/>
      <c r="O476" s="215"/>
      <c r="P476" s="215"/>
      <c r="Q476" s="215"/>
      <c r="R476" s="215"/>
      <c r="S476" s="215"/>
      <c r="T476" s="216"/>
      <c r="AT476" s="217" t="s">
        <v>155</v>
      </c>
      <c r="AU476" s="217" t="s">
        <v>23</v>
      </c>
      <c r="AV476" s="11" t="s">
        <v>23</v>
      </c>
      <c r="AW476" s="11" t="s">
        <v>40</v>
      </c>
      <c r="AX476" s="11" t="s">
        <v>78</v>
      </c>
      <c r="AY476" s="217" t="s">
        <v>144</v>
      </c>
    </row>
    <row r="477" spans="2:65" s="12" customFormat="1" ht="13.5">
      <c r="B477" s="218"/>
      <c r="C477" s="219"/>
      <c r="D477" s="204" t="s">
        <v>155</v>
      </c>
      <c r="E477" s="220" t="s">
        <v>76</v>
      </c>
      <c r="F477" s="221" t="s">
        <v>158</v>
      </c>
      <c r="G477" s="219"/>
      <c r="H477" s="222">
        <v>210</v>
      </c>
      <c r="I477" s="223"/>
      <c r="J477" s="219"/>
      <c r="K477" s="219"/>
      <c r="L477" s="224"/>
      <c r="M477" s="225"/>
      <c r="N477" s="226"/>
      <c r="O477" s="226"/>
      <c r="P477" s="226"/>
      <c r="Q477" s="226"/>
      <c r="R477" s="226"/>
      <c r="S477" s="226"/>
      <c r="T477" s="227"/>
      <c r="AT477" s="228" t="s">
        <v>155</v>
      </c>
      <c r="AU477" s="228" t="s">
        <v>23</v>
      </c>
      <c r="AV477" s="12" t="s">
        <v>151</v>
      </c>
      <c r="AW477" s="12" t="s">
        <v>40</v>
      </c>
      <c r="AX477" s="12" t="s">
        <v>86</v>
      </c>
      <c r="AY477" s="228" t="s">
        <v>144</v>
      </c>
    </row>
    <row r="478" spans="2:65" s="1" customFormat="1" ht="16.5" customHeight="1">
      <c r="B478" s="41"/>
      <c r="C478" s="250" t="s">
        <v>823</v>
      </c>
      <c r="D478" s="250" t="s">
        <v>358</v>
      </c>
      <c r="E478" s="251" t="s">
        <v>824</v>
      </c>
      <c r="F478" s="252" t="s">
        <v>825</v>
      </c>
      <c r="G478" s="253" t="s">
        <v>149</v>
      </c>
      <c r="H478" s="254">
        <v>100</v>
      </c>
      <c r="I478" s="255"/>
      <c r="J478" s="256">
        <f>ROUND(I478*H478,2)</f>
        <v>0</v>
      </c>
      <c r="K478" s="252" t="s">
        <v>150</v>
      </c>
      <c r="L478" s="257"/>
      <c r="M478" s="258" t="s">
        <v>76</v>
      </c>
      <c r="N478" s="259" t="s">
        <v>48</v>
      </c>
      <c r="O478" s="42"/>
      <c r="P478" s="201">
        <f>O478*H478</f>
        <v>0</v>
      </c>
      <c r="Q478" s="201">
        <v>2.16E-3</v>
      </c>
      <c r="R478" s="201">
        <f>Q478*H478</f>
        <v>0.216</v>
      </c>
      <c r="S478" s="201">
        <v>0</v>
      </c>
      <c r="T478" s="202">
        <f>S478*H478</f>
        <v>0</v>
      </c>
      <c r="AR478" s="24" t="s">
        <v>187</v>
      </c>
      <c r="AT478" s="24" t="s">
        <v>358</v>
      </c>
      <c r="AU478" s="24" t="s">
        <v>23</v>
      </c>
      <c r="AY478" s="24" t="s">
        <v>144</v>
      </c>
      <c r="BE478" s="203">
        <f>IF(N478="základní",J478,0)</f>
        <v>0</v>
      </c>
      <c r="BF478" s="203">
        <f>IF(N478="snížená",J478,0)</f>
        <v>0</v>
      </c>
      <c r="BG478" s="203">
        <f>IF(N478="zákl. přenesená",J478,0)</f>
        <v>0</v>
      </c>
      <c r="BH478" s="203">
        <f>IF(N478="sníž. přenesená",J478,0)</f>
        <v>0</v>
      </c>
      <c r="BI478" s="203">
        <f>IF(N478="nulová",J478,0)</f>
        <v>0</v>
      </c>
      <c r="BJ478" s="24" t="s">
        <v>86</v>
      </c>
      <c r="BK478" s="203">
        <f>ROUND(I478*H478,2)</f>
        <v>0</v>
      </c>
      <c r="BL478" s="24" t="s">
        <v>151</v>
      </c>
      <c r="BM478" s="24" t="s">
        <v>826</v>
      </c>
    </row>
    <row r="479" spans="2:65" s="1" customFormat="1" ht="25.5" customHeight="1">
      <c r="B479" s="41"/>
      <c r="C479" s="192" t="s">
        <v>827</v>
      </c>
      <c r="D479" s="192" t="s">
        <v>146</v>
      </c>
      <c r="E479" s="193" t="s">
        <v>828</v>
      </c>
      <c r="F479" s="194" t="s">
        <v>829</v>
      </c>
      <c r="G479" s="195" t="s">
        <v>149</v>
      </c>
      <c r="H479" s="196">
        <v>30</v>
      </c>
      <c r="I479" s="197"/>
      <c r="J479" s="198">
        <f>ROUND(I479*H479,2)</f>
        <v>0</v>
      </c>
      <c r="K479" s="194" t="s">
        <v>76</v>
      </c>
      <c r="L479" s="61"/>
      <c r="M479" s="199" t="s">
        <v>76</v>
      </c>
      <c r="N479" s="200" t="s">
        <v>48</v>
      </c>
      <c r="O479" s="42"/>
      <c r="P479" s="201">
        <f>O479*H479</f>
        <v>0</v>
      </c>
      <c r="Q479" s="201">
        <v>0</v>
      </c>
      <c r="R479" s="201">
        <f>Q479*H479</f>
        <v>0</v>
      </c>
      <c r="S479" s="201">
        <v>0</v>
      </c>
      <c r="T479" s="202">
        <f>S479*H479</f>
        <v>0</v>
      </c>
      <c r="AR479" s="24" t="s">
        <v>151</v>
      </c>
      <c r="AT479" s="24" t="s">
        <v>146</v>
      </c>
      <c r="AU479" s="24" t="s">
        <v>23</v>
      </c>
      <c r="AY479" s="24" t="s">
        <v>144</v>
      </c>
      <c r="BE479" s="203">
        <f>IF(N479="základní",J479,0)</f>
        <v>0</v>
      </c>
      <c r="BF479" s="203">
        <f>IF(N479="snížená",J479,0)</f>
        <v>0</v>
      </c>
      <c r="BG479" s="203">
        <f>IF(N479="zákl. přenesená",J479,0)</f>
        <v>0</v>
      </c>
      <c r="BH479" s="203">
        <f>IF(N479="sníž. přenesená",J479,0)</f>
        <v>0</v>
      </c>
      <c r="BI479" s="203">
        <f>IF(N479="nulová",J479,0)</f>
        <v>0</v>
      </c>
      <c r="BJ479" s="24" t="s">
        <v>86</v>
      </c>
      <c r="BK479" s="203">
        <f>ROUND(I479*H479,2)</f>
        <v>0</v>
      </c>
      <c r="BL479" s="24" t="s">
        <v>151</v>
      </c>
      <c r="BM479" s="24" t="s">
        <v>830</v>
      </c>
    </row>
    <row r="480" spans="2:65" s="1" customFormat="1" ht="67.5">
      <c r="B480" s="41"/>
      <c r="C480" s="63"/>
      <c r="D480" s="204" t="s">
        <v>153</v>
      </c>
      <c r="E480" s="63"/>
      <c r="F480" s="205" t="s">
        <v>579</v>
      </c>
      <c r="G480" s="63"/>
      <c r="H480" s="63"/>
      <c r="I480" s="163"/>
      <c r="J480" s="63"/>
      <c r="K480" s="63"/>
      <c r="L480" s="61"/>
      <c r="M480" s="206"/>
      <c r="N480" s="42"/>
      <c r="O480" s="42"/>
      <c r="P480" s="42"/>
      <c r="Q480" s="42"/>
      <c r="R480" s="42"/>
      <c r="S480" s="42"/>
      <c r="T480" s="78"/>
      <c r="AT480" s="24" t="s">
        <v>153</v>
      </c>
      <c r="AU480" s="24" t="s">
        <v>23</v>
      </c>
    </row>
    <row r="481" spans="2:65" s="11" customFormat="1" ht="13.5">
      <c r="B481" s="207"/>
      <c r="C481" s="208"/>
      <c r="D481" s="204" t="s">
        <v>155</v>
      </c>
      <c r="E481" s="209" t="s">
        <v>76</v>
      </c>
      <c r="F481" s="210" t="s">
        <v>831</v>
      </c>
      <c r="G481" s="208"/>
      <c r="H481" s="211">
        <v>30</v>
      </c>
      <c r="I481" s="212"/>
      <c r="J481" s="208"/>
      <c r="K481" s="208"/>
      <c r="L481" s="213"/>
      <c r="M481" s="214"/>
      <c r="N481" s="215"/>
      <c r="O481" s="215"/>
      <c r="P481" s="215"/>
      <c r="Q481" s="215"/>
      <c r="R481" s="215"/>
      <c r="S481" s="215"/>
      <c r="T481" s="216"/>
      <c r="AT481" s="217" t="s">
        <v>155</v>
      </c>
      <c r="AU481" s="217" t="s">
        <v>23</v>
      </c>
      <c r="AV481" s="11" t="s">
        <v>23</v>
      </c>
      <c r="AW481" s="11" t="s">
        <v>40</v>
      </c>
      <c r="AX481" s="11" t="s">
        <v>78</v>
      </c>
      <c r="AY481" s="217" t="s">
        <v>144</v>
      </c>
    </row>
    <row r="482" spans="2:65" s="12" customFormat="1" ht="13.5">
      <c r="B482" s="218"/>
      <c r="C482" s="219"/>
      <c r="D482" s="204" t="s">
        <v>155</v>
      </c>
      <c r="E482" s="220" t="s">
        <v>76</v>
      </c>
      <c r="F482" s="221" t="s">
        <v>158</v>
      </c>
      <c r="G482" s="219"/>
      <c r="H482" s="222">
        <v>30</v>
      </c>
      <c r="I482" s="223"/>
      <c r="J482" s="219"/>
      <c r="K482" s="219"/>
      <c r="L482" s="224"/>
      <c r="M482" s="225"/>
      <c r="N482" s="226"/>
      <c r="O482" s="226"/>
      <c r="P482" s="226"/>
      <c r="Q482" s="226"/>
      <c r="R482" s="226"/>
      <c r="S482" s="226"/>
      <c r="T482" s="227"/>
      <c r="AT482" s="228" t="s">
        <v>155</v>
      </c>
      <c r="AU482" s="228" t="s">
        <v>23</v>
      </c>
      <c r="AV482" s="12" t="s">
        <v>151</v>
      </c>
      <c r="AW482" s="12" t="s">
        <v>40</v>
      </c>
      <c r="AX482" s="12" t="s">
        <v>86</v>
      </c>
      <c r="AY482" s="228" t="s">
        <v>144</v>
      </c>
    </row>
    <row r="483" spans="2:65" s="1" customFormat="1" ht="16.5" customHeight="1">
      <c r="B483" s="41"/>
      <c r="C483" s="250" t="s">
        <v>832</v>
      </c>
      <c r="D483" s="250" t="s">
        <v>358</v>
      </c>
      <c r="E483" s="251" t="s">
        <v>833</v>
      </c>
      <c r="F483" s="252" t="s">
        <v>834</v>
      </c>
      <c r="G483" s="253" t="s">
        <v>149</v>
      </c>
      <c r="H483" s="254">
        <v>30</v>
      </c>
      <c r="I483" s="255"/>
      <c r="J483" s="256">
        <f>ROUND(I483*H483,2)</f>
        <v>0</v>
      </c>
      <c r="K483" s="252" t="s">
        <v>150</v>
      </c>
      <c r="L483" s="257"/>
      <c r="M483" s="258" t="s">
        <v>76</v>
      </c>
      <c r="N483" s="259" t="s">
        <v>48</v>
      </c>
      <c r="O483" s="42"/>
      <c r="P483" s="201">
        <f>O483*H483</f>
        <v>0</v>
      </c>
      <c r="Q483" s="201">
        <v>2.7E-4</v>
      </c>
      <c r="R483" s="201">
        <f>Q483*H483</f>
        <v>8.0999999999999996E-3</v>
      </c>
      <c r="S483" s="201">
        <v>0</v>
      </c>
      <c r="T483" s="202">
        <f>S483*H483</f>
        <v>0</v>
      </c>
      <c r="AR483" s="24" t="s">
        <v>187</v>
      </c>
      <c r="AT483" s="24" t="s">
        <v>358</v>
      </c>
      <c r="AU483" s="24" t="s">
        <v>23</v>
      </c>
      <c r="AY483" s="24" t="s">
        <v>144</v>
      </c>
      <c r="BE483" s="203">
        <f>IF(N483="základní",J483,0)</f>
        <v>0</v>
      </c>
      <c r="BF483" s="203">
        <f>IF(N483="snížená",J483,0)</f>
        <v>0</v>
      </c>
      <c r="BG483" s="203">
        <f>IF(N483="zákl. přenesená",J483,0)</f>
        <v>0</v>
      </c>
      <c r="BH483" s="203">
        <f>IF(N483="sníž. přenesená",J483,0)</f>
        <v>0</v>
      </c>
      <c r="BI483" s="203">
        <f>IF(N483="nulová",J483,0)</f>
        <v>0</v>
      </c>
      <c r="BJ483" s="24" t="s">
        <v>86</v>
      </c>
      <c r="BK483" s="203">
        <f>ROUND(I483*H483,2)</f>
        <v>0</v>
      </c>
      <c r="BL483" s="24" t="s">
        <v>151</v>
      </c>
      <c r="BM483" s="24" t="s">
        <v>835</v>
      </c>
    </row>
    <row r="484" spans="2:65" s="1" customFormat="1" ht="38.25" customHeight="1">
      <c r="B484" s="41"/>
      <c r="C484" s="192" t="s">
        <v>836</v>
      </c>
      <c r="D484" s="192" t="s">
        <v>146</v>
      </c>
      <c r="E484" s="193" t="s">
        <v>837</v>
      </c>
      <c r="F484" s="194" t="s">
        <v>838</v>
      </c>
      <c r="G484" s="195" t="s">
        <v>166</v>
      </c>
      <c r="H484" s="196">
        <v>8</v>
      </c>
      <c r="I484" s="197"/>
      <c r="J484" s="198">
        <f>ROUND(I484*H484,2)</f>
        <v>0</v>
      </c>
      <c r="K484" s="194" t="s">
        <v>150</v>
      </c>
      <c r="L484" s="61"/>
      <c r="M484" s="199" t="s">
        <v>76</v>
      </c>
      <c r="N484" s="200" t="s">
        <v>48</v>
      </c>
      <c r="O484" s="42"/>
      <c r="P484" s="201">
        <f>O484*H484</f>
        <v>0</v>
      </c>
      <c r="Q484" s="201">
        <v>0</v>
      </c>
      <c r="R484" s="201">
        <f>Q484*H484</f>
        <v>0</v>
      </c>
      <c r="S484" s="201">
        <v>0</v>
      </c>
      <c r="T484" s="202">
        <f>S484*H484</f>
        <v>0</v>
      </c>
      <c r="AR484" s="24" t="s">
        <v>151</v>
      </c>
      <c r="AT484" s="24" t="s">
        <v>146</v>
      </c>
      <c r="AU484" s="24" t="s">
        <v>23</v>
      </c>
      <c r="AY484" s="24" t="s">
        <v>144</v>
      </c>
      <c r="BE484" s="203">
        <f>IF(N484="základní",J484,0)</f>
        <v>0</v>
      </c>
      <c r="BF484" s="203">
        <f>IF(N484="snížená",J484,0)</f>
        <v>0</v>
      </c>
      <c r="BG484" s="203">
        <f>IF(N484="zákl. přenesená",J484,0)</f>
        <v>0</v>
      </c>
      <c r="BH484" s="203">
        <f>IF(N484="sníž. přenesená",J484,0)</f>
        <v>0</v>
      </c>
      <c r="BI484" s="203">
        <f>IF(N484="nulová",J484,0)</f>
        <v>0</v>
      </c>
      <c r="BJ484" s="24" t="s">
        <v>86</v>
      </c>
      <c r="BK484" s="203">
        <f>ROUND(I484*H484,2)</f>
        <v>0</v>
      </c>
      <c r="BL484" s="24" t="s">
        <v>151</v>
      </c>
      <c r="BM484" s="24" t="s">
        <v>839</v>
      </c>
    </row>
    <row r="485" spans="2:65" s="1" customFormat="1" ht="81">
      <c r="B485" s="41"/>
      <c r="C485" s="63"/>
      <c r="D485" s="204" t="s">
        <v>153</v>
      </c>
      <c r="E485" s="63"/>
      <c r="F485" s="205" t="s">
        <v>840</v>
      </c>
      <c r="G485" s="63"/>
      <c r="H485" s="63"/>
      <c r="I485" s="163"/>
      <c r="J485" s="63"/>
      <c r="K485" s="63"/>
      <c r="L485" s="61"/>
      <c r="M485" s="206"/>
      <c r="N485" s="42"/>
      <c r="O485" s="42"/>
      <c r="P485" s="42"/>
      <c r="Q485" s="42"/>
      <c r="R485" s="42"/>
      <c r="S485" s="42"/>
      <c r="T485" s="78"/>
      <c r="AT485" s="24" t="s">
        <v>153</v>
      </c>
      <c r="AU485" s="24" t="s">
        <v>23</v>
      </c>
    </row>
    <row r="486" spans="2:65" s="1" customFormat="1" ht="16.5" customHeight="1">
      <c r="B486" s="41"/>
      <c r="C486" s="250" t="s">
        <v>841</v>
      </c>
      <c r="D486" s="250" t="s">
        <v>358</v>
      </c>
      <c r="E486" s="251" t="s">
        <v>842</v>
      </c>
      <c r="F486" s="252" t="s">
        <v>843</v>
      </c>
      <c r="G486" s="253" t="s">
        <v>166</v>
      </c>
      <c r="H486" s="254">
        <v>8</v>
      </c>
      <c r="I486" s="255"/>
      <c r="J486" s="256">
        <f>ROUND(I486*H486,2)</f>
        <v>0</v>
      </c>
      <c r="K486" s="252" t="s">
        <v>150</v>
      </c>
      <c r="L486" s="257"/>
      <c r="M486" s="258" t="s">
        <v>76</v>
      </c>
      <c r="N486" s="259" t="s">
        <v>48</v>
      </c>
      <c r="O486" s="42"/>
      <c r="P486" s="201">
        <f>O486*H486</f>
        <v>0</v>
      </c>
      <c r="Q486" s="201">
        <v>3.0899999999999999E-3</v>
      </c>
      <c r="R486" s="201">
        <f>Q486*H486</f>
        <v>2.4719999999999999E-2</v>
      </c>
      <c r="S486" s="201">
        <v>0</v>
      </c>
      <c r="T486" s="202">
        <f>S486*H486</f>
        <v>0</v>
      </c>
      <c r="AR486" s="24" t="s">
        <v>187</v>
      </c>
      <c r="AT486" s="24" t="s">
        <v>358</v>
      </c>
      <c r="AU486" s="24" t="s">
        <v>23</v>
      </c>
      <c r="AY486" s="24" t="s">
        <v>144</v>
      </c>
      <c r="BE486" s="203">
        <f>IF(N486="základní",J486,0)</f>
        <v>0</v>
      </c>
      <c r="BF486" s="203">
        <f>IF(N486="snížená",J486,0)</f>
        <v>0</v>
      </c>
      <c r="BG486" s="203">
        <f>IF(N486="zákl. přenesená",J486,0)</f>
        <v>0</v>
      </c>
      <c r="BH486" s="203">
        <f>IF(N486="sníž. přenesená",J486,0)</f>
        <v>0</v>
      </c>
      <c r="BI486" s="203">
        <f>IF(N486="nulová",J486,0)</f>
        <v>0</v>
      </c>
      <c r="BJ486" s="24" t="s">
        <v>86</v>
      </c>
      <c r="BK486" s="203">
        <f>ROUND(I486*H486,2)</f>
        <v>0</v>
      </c>
      <c r="BL486" s="24" t="s">
        <v>151</v>
      </c>
      <c r="BM486" s="24" t="s">
        <v>844</v>
      </c>
    </row>
    <row r="487" spans="2:65" s="1" customFormat="1" ht="16.5" customHeight="1">
      <c r="B487" s="41"/>
      <c r="C487" s="250" t="s">
        <v>845</v>
      </c>
      <c r="D487" s="250" t="s">
        <v>358</v>
      </c>
      <c r="E487" s="251" t="s">
        <v>846</v>
      </c>
      <c r="F487" s="252" t="s">
        <v>847</v>
      </c>
      <c r="G487" s="253" t="s">
        <v>481</v>
      </c>
      <c r="H487" s="254">
        <v>1</v>
      </c>
      <c r="I487" s="255"/>
      <c r="J487" s="256">
        <f>ROUND(I487*H487,2)</f>
        <v>0</v>
      </c>
      <c r="K487" s="252" t="s">
        <v>76</v>
      </c>
      <c r="L487" s="257"/>
      <c r="M487" s="258" t="s">
        <v>76</v>
      </c>
      <c r="N487" s="259" t="s">
        <v>48</v>
      </c>
      <c r="O487" s="42"/>
      <c r="P487" s="201">
        <f>O487*H487</f>
        <v>0</v>
      </c>
      <c r="Q487" s="201">
        <v>6.4999999999999997E-4</v>
      </c>
      <c r="R487" s="201">
        <f>Q487*H487</f>
        <v>6.4999999999999997E-4</v>
      </c>
      <c r="S487" s="201">
        <v>0</v>
      </c>
      <c r="T487" s="202">
        <f>S487*H487</f>
        <v>0</v>
      </c>
      <c r="AR487" s="24" t="s">
        <v>187</v>
      </c>
      <c r="AT487" s="24" t="s">
        <v>358</v>
      </c>
      <c r="AU487" s="24" t="s">
        <v>23</v>
      </c>
      <c r="AY487" s="24" t="s">
        <v>144</v>
      </c>
      <c r="BE487" s="203">
        <f>IF(N487="základní",J487,0)</f>
        <v>0</v>
      </c>
      <c r="BF487" s="203">
        <f>IF(N487="snížená",J487,0)</f>
        <v>0</v>
      </c>
      <c r="BG487" s="203">
        <f>IF(N487="zákl. přenesená",J487,0)</f>
        <v>0</v>
      </c>
      <c r="BH487" s="203">
        <f>IF(N487="sníž. přenesená",J487,0)</f>
        <v>0</v>
      </c>
      <c r="BI487" s="203">
        <f>IF(N487="nulová",J487,0)</f>
        <v>0</v>
      </c>
      <c r="BJ487" s="24" t="s">
        <v>86</v>
      </c>
      <c r="BK487" s="203">
        <f>ROUND(I487*H487,2)</f>
        <v>0</v>
      </c>
      <c r="BL487" s="24" t="s">
        <v>151</v>
      </c>
      <c r="BM487" s="24" t="s">
        <v>848</v>
      </c>
    </row>
    <row r="488" spans="2:65" s="10" customFormat="1" ht="29.85" customHeight="1">
      <c r="B488" s="176"/>
      <c r="C488" s="177"/>
      <c r="D488" s="178" t="s">
        <v>77</v>
      </c>
      <c r="E488" s="190" t="s">
        <v>191</v>
      </c>
      <c r="F488" s="190" t="s">
        <v>849</v>
      </c>
      <c r="G488" s="177"/>
      <c r="H488" s="177"/>
      <c r="I488" s="180"/>
      <c r="J488" s="191">
        <f>BK488</f>
        <v>0</v>
      </c>
      <c r="K488" s="177"/>
      <c r="L488" s="182"/>
      <c r="M488" s="183"/>
      <c r="N488" s="184"/>
      <c r="O488" s="184"/>
      <c r="P488" s="185">
        <f>SUM(P489:P493)</f>
        <v>0</v>
      </c>
      <c r="Q488" s="184"/>
      <c r="R488" s="185">
        <f>SUM(R489:R493)</f>
        <v>1.1280000000000001E-3</v>
      </c>
      <c r="S488" s="184"/>
      <c r="T488" s="186">
        <f>SUM(T489:T493)</f>
        <v>7.7067999999999994</v>
      </c>
      <c r="AR488" s="187" t="s">
        <v>86</v>
      </c>
      <c r="AT488" s="188" t="s">
        <v>77</v>
      </c>
      <c r="AU488" s="188" t="s">
        <v>86</v>
      </c>
      <c r="AY488" s="187" t="s">
        <v>144</v>
      </c>
      <c r="BK488" s="189">
        <f>SUM(BK489:BK493)</f>
        <v>0</v>
      </c>
    </row>
    <row r="489" spans="2:65" s="1" customFormat="1" ht="16.5" customHeight="1">
      <c r="B489" s="41"/>
      <c r="C489" s="192" t="s">
        <v>850</v>
      </c>
      <c r="D489" s="192" t="s">
        <v>146</v>
      </c>
      <c r="E489" s="193" t="s">
        <v>851</v>
      </c>
      <c r="F489" s="194" t="s">
        <v>852</v>
      </c>
      <c r="G489" s="195" t="s">
        <v>149</v>
      </c>
      <c r="H489" s="196">
        <v>207.2</v>
      </c>
      <c r="I489" s="197"/>
      <c r="J489" s="198">
        <f>ROUND(I489*H489,2)</f>
        <v>0</v>
      </c>
      <c r="K489" s="194" t="s">
        <v>76</v>
      </c>
      <c r="L489" s="61"/>
      <c r="M489" s="199" t="s">
        <v>76</v>
      </c>
      <c r="N489" s="200" t="s">
        <v>48</v>
      </c>
      <c r="O489" s="42"/>
      <c r="P489" s="201">
        <f>O489*H489</f>
        <v>0</v>
      </c>
      <c r="Q489" s="201">
        <v>0</v>
      </c>
      <c r="R489" s="201">
        <f>Q489*H489</f>
        <v>0</v>
      </c>
      <c r="S489" s="201">
        <v>3.6999999999999998E-2</v>
      </c>
      <c r="T489" s="202">
        <f>S489*H489</f>
        <v>7.6663999999999994</v>
      </c>
      <c r="AR489" s="24" t="s">
        <v>151</v>
      </c>
      <c r="AT489" s="24" t="s">
        <v>146</v>
      </c>
      <c r="AU489" s="24" t="s">
        <v>23</v>
      </c>
      <c r="AY489" s="24" t="s">
        <v>144</v>
      </c>
      <c r="BE489" s="203">
        <f>IF(N489="základní",J489,0)</f>
        <v>0</v>
      </c>
      <c r="BF489" s="203">
        <f>IF(N489="snížená",J489,0)</f>
        <v>0</v>
      </c>
      <c r="BG489" s="203">
        <f>IF(N489="zákl. přenesená",J489,0)</f>
        <v>0</v>
      </c>
      <c r="BH489" s="203">
        <f>IF(N489="sníž. přenesená",J489,0)</f>
        <v>0</v>
      </c>
      <c r="BI489" s="203">
        <f>IF(N489="nulová",J489,0)</f>
        <v>0</v>
      </c>
      <c r="BJ489" s="24" t="s">
        <v>86</v>
      </c>
      <c r="BK489" s="203">
        <f>ROUND(I489*H489,2)</f>
        <v>0</v>
      </c>
      <c r="BL489" s="24" t="s">
        <v>151</v>
      </c>
      <c r="BM489" s="24" t="s">
        <v>853</v>
      </c>
    </row>
    <row r="490" spans="2:65" s="1" customFormat="1" ht="25.5" customHeight="1">
      <c r="B490" s="41"/>
      <c r="C490" s="192" t="s">
        <v>854</v>
      </c>
      <c r="D490" s="192" t="s">
        <v>146</v>
      </c>
      <c r="E490" s="193" t="s">
        <v>855</v>
      </c>
      <c r="F490" s="194" t="s">
        <v>856</v>
      </c>
      <c r="G490" s="195" t="s">
        <v>149</v>
      </c>
      <c r="H490" s="196">
        <v>0.4</v>
      </c>
      <c r="I490" s="197"/>
      <c r="J490" s="198">
        <f>ROUND(I490*H490,2)</f>
        <v>0</v>
      </c>
      <c r="K490" s="194" t="s">
        <v>150</v>
      </c>
      <c r="L490" s="61"/>
      <c r="M490" s="199" t="s">
        <v>76</v>
      </c>
      <c r="N490" s="200" t="s">
        <v>48</v>
      </c>
      <c r="O490" s="42"/>
      <c r="P490" s="201">
        <f>O490*H490</f>
        <v>0</v>
      </c>
      <c r="Q490" s="201">
        <v>2.82E-3</v>
      </c>
      <c r="R490" s="201">
        <f>Q490*H490</f>
        <v>1.1280000000000001E-3</v>
      </c>
      <c r="S490" s="201">
        <v>0.10100000000000001</v>
      </c>
      <c r="T490" s="202">
        <f>S490*H490</f>
        <v>4.0400000000000005E-2</v>
      </c>
      <c r="AR490" s="24" t="s">
        <v>151</v>
      </c>
      <c r="AT490" s="24" t="s">
        <v>146</v>
      </c>
      <c r="AU490" s="24" t="s">
        <v>23</v>
      </c>
      <c r="AY490" s="24" t="s">
        <v>144</v>
      </c>
      <c r="BE490" s="203">
        <f>IF(N490="základní",J490,0)</f>
        <v>0</v>
      </c>
      <c r="BF490" s="203">
        <f>IF(N490="snížená",J490,0)</f>
        <v>0</v>
      </c>
      <c r="BG490" s="203">
        <f>IF(N490="zákl. přenesená",J490,0)</f>
        <v>0</v>
      </c>
      <c r="BH490" s="203">
        <f>IF(N490="sníž. přenesená",J490,0)</f>
        <v>0</v>
      </c>
      <c r="BI490" s="203">
        <f>IF(N490="nulová",J490,0)</f>
        <v>0</v>
      </c>
      <c r="BJ490" s="24" t="s">
        <v>86</v>
      </c>
      <c r="BK490" s="203">
        <f>ROUND(I490*H490,2)</f>
        <v>0</v>
      </c>
      <c r="BL490" s="24" t="s">
        <v>151</v>
      </c>
      <c r="BM490" s="24" t="s">
        <v>857</v>
      </c>
    </row>
    <row r="491" spans="2:65" s="1" customFormat="1" ht="54">
      <c r="B491" s="41"/>
      <c r="C491" s="63"/>
      <c r="D491" s="204" t="s">
        <v>153</v>
      </c>
      <c r="E491" s="63"/>
      <c r="F491" s="205" t="s">
        <v>858</v>
      </c>
      <c r="G491" s="63"/>
      <c r="H491" s="63"/>
      <c r="I491" s="163"/>
      <c r="J491" s="63"/>
      <c r="K491" s="63"/>
      <c r="L491" s="61"/>
      <c r="M491" s="206"/>
      <c r="N491" s="42"/>
      <c r="O491" s="42"/>
      <c r="P491" s="42"/>
      <c r="Q491" s="42"/>
      <c r="R491" s="42"/>
      <c r="S491" s="42"/>
      <c r="T491" s="78"/>
      <c r="AT491" s="24" t="s">
        <v>153</v>
      </c>
      <c r="AU491" s="24" t="s">
        <v>23</v>
      </c>
    </row>
    <row r="492" spans="2:65" s="11" customFormat="1" ht="13.5">
      <c r="B492" s="207"/>
      <c r="C492" s="208"/>
      <c r="D492" s="204" t="s">
        <v>155</v>
      </c>
      <c r="E492" s="209" t="s">
        <v>76</v>
      </c>
      <c r="F492" s="210" t="s">
        <v>859</v>
      </c>
      <c r="G492" s="208"/>
      <c r="H492" s="211">
        <v>0.4</v>
      </c>
      <c r="I492" s="212"/>
      <c r="J492" s="208"/>
      <c r="K492" s="208"/>
      <c r="L492" s="213"/>
      <c r="M492" s="214"/>
      <c r="N492" s="215"/>
      <c r="O492" s="215"/>
      <c r="P492" s="215"/>
      <c r="Q492" s="215"/>
      <c r="R492" s="215"/>
      <c r="S492" s="215"/>
      <c r="T492" s="216"/>
      <c r="AT492" s="217" t="s">
        <v>155</v>
      </c>
      <c r="AU492" s="217" t="s">
        <v>23</v>
      </c>
      <c r="AV492" s="11" t="s">
        <v>23</v>
      </c>
      <c r="AW492" s="11" t="s">
        <v>40</v>
      </c>
      <c r="AX492" s="11" t="s">
        <v>78</v>
      </c>
      <c r="AY492" s="217" t="s">
        <v>144</v>
      </c>
    </row>
    <row r="493" spans="2:65" s="12" customFormat="1" ht="13.5">
      <c r="B493" s="218"/>
      <c r="C493" s="219"/>
      <c r="D493" s="204" t="s">
        <v>155</v>
      </c>
      <c r="E493" s="220" t="s">
        <v>76</v>
      </c>
      <c r="F493" s="221" t="s">
        <v>158</v>
      </c>
      <c r="G493" s="219"/>
      <c r="H493" s="222">
        <v>0.4</v>
      </c>
      <c r="I493" s="223"/>
      <c r="J493" s="219"/>
      <c r="K493" s="219"/>
      <c r="L493" s="224"/>
      <c r="M493" s="225"/>
      <c r="N493" s="226"/>
      <c r="O493" s="226"/>
      <c r="P493" s="226"/>
      <c r="Q493" s="226"/>
      <c r="R493" s="226"/>
      <c r="S493" s="226"/>
      <c r="T493" s="227"/>
      <c r="AT493" s="228" t="s">
        <v>155</v>
      </c>
      <c r="AU493" s="228" t="s">
        <v>23</v>
      </c>
      <c r="AV493" s="12" t="s">
        <v>151</v>
      </c>
      <c r="AW493" s="12" t="s">
        <v>40</v>
      </c>
      <c r="AX493" s="12" t="s">
        <v>86</v>
      </c>
      <c r="AY493" s="228" t="s">
        <v>144</v>
      </c>
    </row>
    <row r="494" spans="2:65" s="10" customFormat="1" ht="29.85" customHeight="1">
      <c r="B494" s="176"/>
      <c r="C494" s="177"/>
      <c r="D494" s="178" t="s">
        <v>77</v>
      </c>
      <c r="E494" s="190" t="s">
        <v>860</v>
      </c>
      <c r="F494" s="190" t="s">
        <v>861</v>
      </c>
      <c r="G494" s="177"/>
      <c r="H494" s="177"/>
      <c r="I494" s="180"/>
      <c r="J494" s="191">
        <f>BK494</f>
        <v>0</v>
      </c>
      <c r="K494" s="177"/>
      <c r="L494" s="182"/>
      <c r="M494" s="183"/>
      <c r="N494" s="184"/>
      <c r="O494" s="184"/>
      <c r="P494" s="185">
        <f>SUM(P495:P505)</f>
        <v>0</v>
      </c>
      <c r="Q494" s="184"/>
      <c r="R494" s="185">
        <f>SUM(R495:R505)</f>
        <v>0</v>
      </c>
      <c r="S494" s="184"/>
      <c r="T494" s="186">
        <f>SUM(T495:T505)</f>
        <v>0</v>
      </c>
      <c r="AR494" s="187" t="s">
        <v>86</v>
      </c>
      <c r="AT494" s="188" t="s">
        <v>77</v>
      </c>
      <c r="AU494" s="188" t="s">
        <v>86</v>
      </c>
      <c r="AY494" s="187" t="s">
        <v>144</v>
      </c>
      <c r="BK494" s="189">
        <f>SUM(BK495:BK505)</f>
        <v>0</v>
      </c>
    </row>
    <row r="495" spans="2:65" s="1" customFormat="1" ht="25.5" customHeight="1">
      <c r="B495" s="41"/>
      <c r="C495" s="192" t="s">
        <v>862</v>
      </c>
      <c r="D495" s="192" t="s">
        <v>146</v>
      </c>
      <c r="E495" s="193" t="s">
        <v>863</v>
      </c>
      <c r="F495" s="194" t="s">
        <v>864</v>
      </c>
      <c r="G495" s="195" t="s">
        <v>346</v>
      </c>
      <c r="H495" s="196">
        <v>69.363</v>
      </c>
      <c r="I495" s="197"/>
      <c r="J495" s="198">
        <f>ROUND(I495*H495,2)</f>
        <v>0</v>
      </c>
      <c r="K495" s="194" t="s">
        <v>150</v>
      </c>
      <c r="L495" s="61"/>
      <c r="M495" s="199" t="s">
        <v>76</v>
      </c>
      <c r="N495" s="200" t="s">
        <v>48</v>
      </c>
      <c r="O495" s="42"/>
      <c r="P495" s="201">
        <f>O495*H495</f>
        <v>0</v>
      </c>
      <c r="Q495" s="201">
        <v>0</v>
      </c>
      <c r="R495" s="201">
        <f>Q495*H495</f>
        <v>0</v>
      </c>
      <c r="S495" s="201">
        <v>0</v>
      </c>
      <c r="T495" s="202">
        <f>S495*H495</f>
        <v>0</v>
      </c>
      <c r="AR495" s="24" t="s">
        <v>151</v>
      </c>
      <c r="AT495" s="24" t="s">
        <v>146</v>
      </c>
      <c r="AU495" s="24" t="s">
        <v>23</v>
      </c>
      <c r="AY495" s="24" t="s">
        <v>144</v>
      </c>
      <c r="BE495" s="203">
        <f>IF(N495="základní",J495,0)</f>
        <v>0</v>
      </c>
      <c r="BF495" s="203">
        <f>IF(N495="snížená",J495,0)</f>
        <v>0</v>
      </c>
      <c r="BG495" s="203">
        <f>IF(N495="zákl. přenesená",J495,0)</f>
        <v>0</v>
      </c>
      <c r="BH495" s="203">
        <f>IF(N495="sníž. přenesená",J495,0)</f>
        <v>0</v>
      </c>
      <c r="BI495" s="203">
        <f>IF(N495="nulová",J495,0)</f>
        <v>0</v>
      </c>
      <c r="BJ495" s="24" t="s">
        <v>86</v>
      </c>
      <c r="BK495" s="203">
        <f>ROUND(I495*H495,2)</f>
        <v>0</v>
      </c>
      <c r="BL495" s="24" t="s">
        <v>151</v>
      </c>
      <c r="BM495" s="24" t="s">
        <v>865</v>
      </c>
    </row>
    <row r="496" spans="2:65" s="1" customFormat="1" ht="81">
      <c r="B496" s="41"/>
      <c r="C496" s="63"/>
      <c r="D496" s="204" t="s">
        <v>153</v>
      </c>
      <c r="E496" s="63"/>
      <c r="F496" s="205" t="s">
        <v>866</v>
      </c>
      <c r="G496" s="63"/>
      <c r="H496" s="63"/>
      <c r="I496" s="163"/>
      <c r="J496" s="63"/>
      <c r="K496" s="63"/>
      <c r="L496" s="61"/>
      <c r="M496" s="206"/>
      <c r="N496" s="42"/>
      <c r="O496" s="42"/>
      <c r="P496" s="42"/>
      <c r="Q496" s="42"/>
      <c r="R496" s="42"/>
      <c r="S496" s="42"/>
      <c r="T496" s="78"/>
      <c r="AT496" s="24" t="s">
        <v>153</v>
      </c>
      <c r="AU496" s="24" t="s">
        <v>23</v>
      </c>
    </row>
    <row r="497" spans="2:65" s="11" customFormat="1" ht="13.5">
      <c r="B497" s="207"/>
      <c r="C497" s="208"/>
      <c r="D497" s="204" t="s">
        <v>155</v>
      </c>
      <c r="E497" s="209" t="s">
        <v>76</v>
      </c>
      <c r="F497" s="210" t="s">
        <v>867</v>
      </c>
      <c r="G497" s="208"/>
      <c r="H497" s="211">
        <v>69.363</v>
      </c>
      <c r="I497" s="212"/>
      <c r="J497" s="208"/>
      <c r="K497" s="208"/>
      <c r="L497" s="213"/>
      <c r="M497" s="214"/>
      <c r="N497" s="215"/>
      <c r="O497" s="215"/>
      <c r="P497" s="215"/>
      <c r="Q497" s="215"/>
      <c r="R497" s="215"/>
      <c r="S497" s="215"/>
      <c r="T497" s="216"/>
      <c r="AT497" s="217" t="s">
        <v>155</v>
      </c>
      <c r="AU497" s="217" t="s">
        <v>23</v>
      </c>
      <c r="AV497" s="11" t="s">
        <v>23</v>
      </c>
      <c r="AW497" s="11" t="s">
        <v>40</v>
      </c>
      <c r="AX497" s="11" t="s">
        <v>78</v>
      </c>
      <c r="AY497" s="217" t="s">
        <v>144</v>
      </c>
    </row>
    <row r="498" spans="2:65" s="12" customFormat="1" ht="13.5">
      <c r="B498" s="218"/>
      <c r="C498" s="219"/>
      <c r="D498" s="204" t="s">
        <v>155</v>
      </c>
      <c r="E498" s="220" t="s">
        <v>76</v>
      </c>
      <c r="F498" s="221" t="s">
        <v>158</v>
      </c>
      <c r="G498" s="219"/>
      <c r="H498" s="222">
        <v>69.363</v>
      </c>
      <c r="I498" s="223"/>
      <c r="J498" s="219"/>
      <c r="K498" s="219"/>
      <c r="L498" s="224"/>
      <c r="M498" s="225"/>
      <c r="N498" s="226"/>
      <c r="O498" s="226"/>
      <c r="P498" s="226"/>
      <c r="Q498" s="226"/>
      <c r="R498" s="226"/>
      <c r="S498" s="226"/>
      <c r="T498" s="227"/>
      <c r="AT498" s="228" t="s">
        <v>155</v>
      </c>
      <c r="AU498" s="228" t="s">
        <v>23</v>
      </c>
      <c r="AV498" s="12" t="s">
        <v>151</v>
      </c>
      <c r="AW498" s="12" t="s">
        <v>40</v>
      </c>
      <c r="AX498" s="12" t="s">
        <v>86</v>
      </c>
      <c r="AY498" s="228" t="s">
        <v>144</v>
      </c>
    </row>
    <row r="499" spans="2:65" s="1" customFormat="1" ht="25.5" customHeight="1">
      <c r="B499" s="41"/>
      <c r="C499" s="192" t="s">
        <v>868</v>
      </c>
      <c r="D499" s="192" t="s">
        <v>146</v>
      </c>
      <c r="E499" s="193" t="s">
        <v>869</v>
      </c>
      <c r="F499" s="194" t="s">
        <v>870</v>
      </c>
      <c r="G499" s="195" t="s">
        <v>346</v>
      </c>
      <c r="H499" s="196">
        <v>7.7069999999999999</v>
      </c>
      <c r="I499" s="197"/>
      <c r="J499" s="198">
        <f>ROUND(I499*H499,2)</f>
        <v>0</v>
      </c>
      <c r="K499" s="194" t="s">
        <v>150</v>
      </c>
      <c r="L499" s="61"/>
      <c r="M499" s="199" t="s">
        <v>76</v>
      </c>
      <c r="N499" s="200" t="s">
        <v>48</v>
      </c>
      <c r="O499" s="42"/>
      <c r="P499" s="201">
        <f>O499*H499</f>
        <v>0</v>
      </c>
      <c r="Q499" s="201">
        <v>0</v>
      </c>
      <c r="R499" s="201">
        <f>Q499*H499</f>
        <v>0</v>
      </c>
      <c r="S499" s="201">
        <v>0</v>
      </c>
      <c r="T499" s="202">
        <f>S499*H499</f>
        <v>0</v>
      </c>
      <c r="AR499" s="24" t="s">
        <v>151</v>
      </c>
      <c r="AT499" s="24" t="s">
        <v>146</v>
      </c>
      <c r="AU499" s="24" t="s">
        <v>23</v>
      </c>
      <c r="AY499" s="24" t="s">
        <v>144</v>
      </c>
      <c r="BE499" s="203">
        <f>IF(N499="základní",J499,0)</f>
        <v>0</v>
      </c>
      <c r="BF499" s="203">
        <f>IF(N499="snížená",J499,0)</f>
        <v>0</v>
      </c>
      <c r="BG499" s="203">
        <f>IF(N499="zákl. přenesená",J499,0)</f>
        <v>0</v>
      </c>
      <c r="BH499" s="203">
        <f>IF(N499="sníž. přenesená",J499,0)</f>
        <v>0</v>
      </c>
      <c r="BI499" s="203">
        <f>IF(N499="nulová",J499,0)</f>
        <v>0</v>
      </c>
      <c r="BJ499" s="24" t="s">
        <v>86</v>
      </c>
      <c r="BK499" s="203">
        <f>ROUND(I499*H499,2)</f>
        <v>0</v>
      </c>
      <c r="BL499" s="24" t="s">
        <v>151</v>
      </c>
      <c r="BM499" s="24" t="s">
        <v>871</v>
      </c>
    </row>
    <row r="500" spans="2:65" s="1" customFormat="1" ht="81">
      <c r="B500" s="41"/>
      <c r="C500" s="63"/>
      <c r="D500" s="204" t="s">
        <v>153</v>
      </c>
      <c r="E500" s="63"/>
      <c r="F500" s="205" t="s">
        <v>872</v>
      </c>
      <c r="G500" s="63"/>
      <c r="H500" s="63"/>
      <c r="I500" s="163"/>
      <c r="J500" s="63"/>
      <c r="K500" s="63"/>
      <c r="L500" s="61"/>
      <c r="M500" s="206"/>
      <c r="N500" s="42"/>
      <c r="O500" s="42"/>
      <c r="P500" s="42"/>
      <c r="Q500" s="42"/>
      <c r="R500" s="42"/>
      <c r="S500" s="42"/>
      <c r="T500" s="78"/>
      <c r="AT500" s="24" t="s">
        <v>153</v>
      </c>
      <c r="AU500" s="24" t="s">
        <v>23</v>
      </c>
    </row>
    <row r="501" spans="2:65" s="1" customFormat="1" ht="16.5" customHeight="1">
      <c r="B501" s="41"/>
      <c r="C501" s="192" t="s">
        <v>873</v>
      </c>
      <c r="D501" s="192" t="s">
        <v>146</v>
      </c>
      <c r="E501" s="193" t="s">
        <v>874</v>
      </c>
      <c r="F501" s="194" t="s">
        <v>875</v>
      </c>
      <c r="G501" s="195" t="s">
        <v>346</v>
      </c>
      <c r="H501" s="196">
        <v>1E-3</v>
      </c>
      <c r="I501" s="197"/>
      <c r="J501" s="198">
        <f>ROUND(I501*H501,2)</f>
        <v>0</v>
      </c>
      <c r="K501" s="194" t="s">
        <v>150</v>
      </c>
      <c r="L501" s="61"/>
      <c r="M501" s="199" t="s">
        <v>76</v>
      </c>
      <c r="N501" s="200" t="s">
        <v>48</v>
      </c>
      <c r="O501" s="42"/>
      <c r="P501" s="201">
        <f>O501*H501</f>
        <v>0</v>
      </c>
      <c r="Q501" s="201">
        <v>0</v>
      </c>
      <c r="R501" s="201">
        <f>Q501*H501</f>
        <v>0</v>
      </c>
      <c r="S501" s="201">
        <v>0</v>
      </c>
      <c r="T501" s="202">
        <f>S501*H501</f>
        <v>0</v>
      </c>
      <c r="AR501" s="24" t="s">
        <v>151</v>
      </c>
      <c r="AT501" s="24" t="s">
        <v>146</v>
      </c>
      <c r="AU501" s="24" t="s">
        <v>23</v>
      </c>
      <c r="AY501" s="24" t="s">
        <v>144</v>
      </c>
      <c r="BE501" s="203">
        <f>IF(N501="základní",J501,0)</f>
        <v>0</v>
      </c>
      <c r="BF501" s="203">
        <f>IF(N501="snížená",J501,0)</f>
        <v>0</v>
      </c>
      <c r="BG501" s="203">
        <f>IF(N501="zákl. přenesená",J501,0)</f>
        <v>0</v>
      </c>
      <c r="BH501" s="203">
        <f>IF(N501="sníž. přenesená",J501,0)</f>
        <v>0</v>
      </c>
      <c r="BI501" s="203">
        <f>IF(N501="nulová",J501,0)</f>
        <v>0</v>
      </c>
      <c r="BJ501" s="24" t="s">
        <v>86</v>
      </c>
      <c r="BK501" s="203">
        <f>ROUND(I501*H501,2)</f>
        <v>0</v>
      </c>
      <c r="BL501" s="24" t="s">
        <v>151</v>
      </c>
      <c r="BM501" s="24" t="s">
        <v>876</v>
      </c>
    </row>
    <row r="502" spans="2:65" s="1" customFormat="1" ht="67.5">
      <c r="B502" s="41"/>
      <c r="C502" s="63"/>
      <c r="D502" s="204" t="s">
        <v>153</v>
      </c>
      <c r="E502" s="63"/>
      <c r="F502" s="205" t="s">
        <v>877</v>
      </c>
      <c r="G502" s="63"/>
      <c r="H502" s="63"/>
      <c r="I502" s="163"/>
      <c r="J502" s="63"/>
      <c r="K502" s="63"/>
      <c r="L502" s="61"/>
      <c r="M502" s="206"/>
      <c r="N502" s="42"/>
      <c r="O502" s="42"/>
      <c r="P502" s="42"/>
      <c r="Q502" s="42"/>
      <c r="R502" s="42"/>
      <c r="S502" s="42"/>
      <c r="T502" s="78"/>
      <c r="AT502" s="24" t="s">
        <v>153</v>
      </c>
      <c r="AU502" s="24" t="s">
        <v>23</v>
      </c>
    </row>
    <row r="503" spans="2:65" s="1" customFormat="1" ht="16.5" customHeight="1">
      <c r="B503" s="41"/>
      <c r="C503" s="192" t="s">
        <v>878</v>
      </c>
      <c r="D503" s="192" t="s">
        <v>146</v>
      </c>
      <c r="E503" s="193" t="s">
        <v>879</v>
      </c>
      <c r="F503" s="194" t="s">
        <v>880</v>
      </c>
      <c r="G503" s="195" t="s">
        <v>346</v>
      </c>
      <c r="H503" s="196">
        <v>-7.6660000000000004</v>
      </c>
      <c r="I503" s="197"/>
      <c r="J503" s="198">
        <f>ROUND(I503*H503,2)</f>
        <v>0</v>
      </c>
      <c r="K503" s="194" t="s">
        <v>76</v>
      </c>
      <c r="L503" s="61"/>
      <c r="M503" s="199" t="s">
        <v>76</v>
      </c>
      <c r="N503" s="200" t="s">
        <v>48</v>
      </c>
      <c r="O503" s="42"/>
      <c r="P503" s="201">
        <f>O503*H503</f>
        <v>0</v>
      </c>
      <c r="Q503" s="201">
        <v>0</v>
      </c>
      <c r="R503" s="201">
        <f>Q503*H503</f>
        <v>0</v>
      </c>
      <c r="S503" s="201">
        <v>0</v>
      </c>
      <c r="T503" s="202">
        <f>S503*H503</f>
        <v>0</v>
      </c>
      <c r="AR503" s="24" t="s">
        <v>151</v>
      </c>
      <c r="AT503" s="24" t="s">
        <v>146</v>
      </c>
      <c r="AU503" s="24" t="s">
        <v>23</v>
      </c>
      <c r="AY503" s="24" t="s">
        <v>144</v>
      </c>
      <c r="BE503" s="203">
        <f>IF(N503="základní",J503,0)</f>
        <v>0</v>
      </c>
      <c r="BF503" s="203">
        <f>IF(N503="snížená",J503,0)</f>
        <v>0</v>
      </c>
      <c r="BG503" s="203">
        <f>IF(N503="zákl. přenesená",J503,0)</f>
        <v>0</v>
      </c>
      <c r="BH503" s="203">
        <f>IF(N503="sníž. přenesená",J503,0)</f>
        <v>0</v>
      </c>
      <c r="BI503" s="203">
        <f>IF(N503="nulová",J503,0)</f>
        <v>0</v>
      </c>
      <c r="BJ503" s="24" t="s">
        <v>86</v>
      </c>
      <c r="BK503" s="203">
        <f>ROUND(I503*H503,2)</f>
        <v>0</v>
      </c>
      <c r="BL503" s="24" t="s">
        <v>151</v>
      </c>
      <c r="BM503" s="24" t="s">
        <v>881</v>
      </c>
    </row>
    <row r="504" spans="2:65" s="11" customFormat="1" ht="13.5">
      <c r="B504" s="207"/>
      <c r="C504" s="208"/>
      <c r="D504" s="204" t="s">
        <v>155</v>
      </c>
      <c r="E504" s="209" t="s">
        <v>76</v>
      </c>
      <c r="F504" s="210" t="s">
        <v>882</v>
      </c>
      <c r="G504" s="208"/>
      <c r="H504" s="211">
        <v>-7.6660000000000004</v>
      </c>
      <c r="I504" s="212"/>
      <c r="J504" s="208"/>
      <c r="K504" s="208"/>
      <c r="L504" s="213"/>
      <c r="M504" s="214"/>
      <c r="N504" s="215"/>
      <c r="O504" s="215"/>
      <c r="P504" s="215"/>
      <c r="Q504" s="215"/>
      <c r="R504" s="215"/>
      <c r="S504" s="215"/>
      <c r="T504" s="216"/>
      <c r="AT504" s="217" t="s">
        <v>155</v>
      </c>
      <c r="AU504" s="217" t="s">
        <v>23</v>
      </c>
      <c r="AV504" s="11" t="s">
        <v>23</v>
      </c>
      <c r="AW504" s="11" t="s">
        <v>40</v>
      </c>
      <c r="AX504" s="11" t="s">
        <v>78</v>
      </c>
      <c r="AY504" s="217" t="s">
        <v>144</v>
      </c>
    </row>
    <row r="505" spans="2:65" s="12" customFormat="1" ht="13.5">
      <c r="B505" s="218"/>
      <c r="C505" s="219"/>
      <c r="D505" s="204" t="s">
        <v>155</v>
      </c>
      <c r="E505" s="220" t="s">
        <v>76</v>
      </c>
      <c r="F505" s="221" t="s">
        <v>158</v>
      </c>
      <c r="G505" s="219"/>
      <c r="H505" s="222">
        <v>-7.6660000000000004</v>
      </c>
      <c r="I505" s="223"/>
      <c r="J505" s="219"/>
      <c r="K505" s="219"/>
      <c r="L505" s="224"/>
      <c r="M505" s="225"/>
      <c r="N505" s="226"/>
      <c r="O505" s="226"/>
      <c r="P505" s="226"/>
      <c r="Q505" s="226"/>
      <c r="R505" s="226"/>
      <c r="S505" s="226"/>
      <c r="T505" s="227"/>
      <c r="AT505" s="228" t="s">
        <v>155</v>
      </c>
      <c r="AU505" s="228" t="s">
        <v>23</v>
      </c>
      <c r="AV505" s="12" t="s">
        <v>151</v>
      </c>
      <c r="AW505" s="12" t="s">
        <v>40</v>
      </c>
      <c r="AX505" s="12" t="s">
        <v>86</v>
      </c>
      <c r="AY505" s="228" t="s">
        <v>144</v>
      </c>
    </row>
    <row r="506" spans="2:65" s="10" customFormat="1" ht="29.85" customHeight="1">
      <c r="B506" s="176"/>
      <c r="C506" s="177"/>
      <c r="D506" s="178" t="s">
        <v>77</v>
      </c>
      <c r="E506" s="190" t="s">
        <v>883</v>
      </c>
      <c r="F506" s="190" t="s">
        <v>884</v>
      </c>
      <c r="G506" s="177"/>
      <c r="H506" s="177"/>
      <c r="I506" s="180"/>
      <c r="J506" s="191">
        <f>BK506</f>
        <v>0</v>
      </c>
      <c r="K506" s="177"/>
      <c r="L506" s="182"/>
      <c r="M506" s="183"/>
      <c r="N506" s="184"/>
      <c r="O506" s="184"/>
      <c r="P506" s="185">
        <f>SUM(P507:P508)</f>
        <v>0</v>
      </c>
      <c r="Q506" s="184"/>
      <c r="R506" s="185">
        <f>SUM(R507:R508)</f>
        <v>0</v>
      </c>
      <c r="S506" s="184"/>
      <c r="T506" s="186">
        <f>SUM(T507:T508)</f>
        <v>0</v>
      </c>
      <c r="AR506" s="187" t="s">
        <v>86</v>
      </c>
      <c r="AT506" s="188" t="s">
        <v>77</v>
      </c>
      <c r="AU506" s="188" t="s">
        <v>86</v>
      </c>
      <c r="AY506" s="187" t="s">
        <v>144</v>
      </c>
      <c r="BK506" s="189">
        <f>SUM(BK507:BK508)</f>
        <v>0</v>
      </c>
    </row>
    <row r="507" spans="2:65" s="1" customFormat="1" ht="25.5" customHeight="1">
      <c r="B507" s="41"/>
      <c r="C507" s="192" t="s">
        <v>885</v>
      </c>
      <c r="D507" s="192" t="s">
        <v>146</v>
      </c>
      <c r="E507" s="193" t="s">
        <v>886</v>
      </c>
      <c r="F507" s="194" t="s">
        <v>887</v>
      </c>
      <c r="G507" s="195" t="s">
        <v>346</v>
      </c>
      <c r="H507" s="196">
        <v>12.384</v>
      </c>
      <c r="I507" s="197"/>
      <c r="J507" s="198">
        <f>ROUND(I507*H507,2)</f>
        <v>0</v>
      </c>
      <c r="K507" s="194" t="s">
        <v>150</v>
      </c>
      <c r="L507" s="61"/>
      <c r="M507" s="199" t="s">
        <v>76</v>
      </c>
      <c r="N507" s="200" t="s">
        <v>48</v>
      </c>
      <c r="O507" s="42"/>
      <c r="P507" s="201">
        <f>O507*H507</f>
        <v>0</v>
      </c>
      <c r="Q507" s="201">
        <v>0</v>
      </c>
      <c r="R507" s="201">
        <f>Q507*H507</f>
        <v>0</v>
      </c>
      <c r="S507" s="201">
        <v>0</v>
      </c>
      <c r="T507" s="202">
        <f>S507*H507</f>
        <v>0</v>
      </c>
      <c r="AR507" s="24" t="s">
        <v>151</v>
      </c>
      <c r="AT507" s="24" t="s">
        <v>146</v>
      </c>
      <c r="AU507" s="24" t="s">
        <v>23</v>
      </c>
      <c r="AY507" s="24" t="s">
        <v>144</v>
      </c>
      <c r="BE507" s="203">
        <f>IF(N507="základní",J507,0)</f>
        <v>0</v>
      </c>
      <c r="BF507" s="203">
        <f>IF(N507="snížená",J507,0)</f>
        <v>0</v>
      </c>
      <c r="BG507" s="203">
        <f>IF(N507="zákl. přenesená",J507,0)</f>
        <v>0</v>
      </c>
      <c r="BH507" s="203">
        <f>IF(N507="sníž. přenesená",J507,0)</f>
        <v>0</v>
      </c>
      <c r="BI507" s="203">
        <f>IF(N507="nulová",J507,0)</f>
        <v>0</v>
      </c>
      <c r="BJ507" s="24" t="s">
        <v>86</v>
      </c>
      <c r="BK507" s="203">
        <f>ROUND(I507*H507,2)</f>
        <v>0</v>
      </c>
      <c r="BL507" s="24" t="s">
        <v>151</v>
      </c>
      <c r="BM507" s="24" t="s">
        <v>888</v>
      </c>
    </row>
    <row r="508" spans="2:65" s="1" customFormat="1" ht="54">
      <c r="B508" s="41"/>
      <c r="C508" s="63"/>
      <c r="D508" s="204" t="s">
        <v>153</v>
      </c>
      <c r="E508" s="63"/>
      <c r="F508" s="205" t="s">
        <v>889</v>
      </c>
      <c r="G508" s="63"/>
      <c r="H508" s="63"/>
      <c r="I508" s="163"/>
      <c r="J508" s="63"/>
      <c r="K508" s="63"/>
      <c r="L508" s="61"/>
      <c r="M508" s="260"/>
      <c r="N508" s="261"/>
      <c r="O508" s="261"/>
      <c r="P508" s="261"/>
      <c r="Q508" s="261"/>
      <c r="R508" s="261"/>
      <c r="S508" s="261"/>
      <c r="T508" s="262"/>
      <c r="AT508" s="24" t="s">
        <v>153</v>
      </c>
      <c r="AU508" s="24" t="s">
        <v>23</v>
      </c>
    </row>
    <row r="509" spans="2:65" s="1" customFormat="1" ht="6.95" customHeight="1">
      <c r="B509" s="56"/>
      <c r="C509" s="57"/>
      <c r="D509" s="57"/>
      <c r="E509" s="57"/>
      <c r="F509" s="57"/>
      <c r="G509" s="57"/>
      <c r="H509" s="57"/>
      <c r="I509" s="139"/>
      <c r="J509" s="57"/>
      <c r="K509" s="57"/>
      <c r="L509" s="61"/>
    </row>
  </sheetData>
  <sheetProtection algorithmName="SHA-512" hashValue="w9y4ky+bBTNL1CROG52Uz0t26dCD6zeWsdtGIVAK1gnZqAdLGHfobqpPmZN6lQ0o7crrtFjICI5HFcwaH6Yrgg==" saltValue="2HYrhqK/betKrtR5o1P0lUau7kFggT9FN7zHBhgbfOSsSGAGFzOmXVodNz7NYtTotGTtUNakLXHmmq0oLhu/cw==" spinCount="100000" sheet="1" objects="1" scenarios="1" formatColumns="0" formatRows="0" autoFilter="0"/>
  <autoFilter ref="C84:K508"/>
  <mergeCells count="10">
    <mergeCell ref="J51:J52"/>
    <mergeCell ref="E75:H75"/>
    <mergeCell ref="E77:H77"/>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17"/>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12"/>
      <c r="C1" s="112"/>
      <c r="D1" s="113" t="s">
        <v>1</v>
      </c>
      <c r="E1" s="112"/>
      <c r="F1" s="114" t="s">
        <v>106</v>
      </c>
      <c r="G1" s="393" t="s">
        <v>107</v>
      </c>
      <c r="H1" s="393"/>
      <c r="I1" s="115"/>
      <c r="J1" s="114" t="s">
        <v>108</v>
      </c>
      <c r="K1" s="113" t="s">
        <v>109</v>
      </c>
      <c r="L1" s="114" t="s">
        <v>110</v>
      </c>
      <c r="M1" s="114"/>
      <c r="N1" s="114"/>
      <c r="O1" s="114"/>
      <c r="P1" s="114"/>
      <c r="Q1" s="114"/>
      <c r="R1" s="114"/>
      <c r="S1" s="114"/>
      <c r="T1" s="114"/>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84"/>
      <c r="M2" s="384"/>
      <c r="N2" s="384"/>
      <c r="O2" s="384"/>
      <c r="P2" s="384"/>
      <c r="Q2" s="384"/>
      <c r="R2" s="384"/>
      <c r="S2" s="384"/>
      <c r="T2" s="384"/>
      <c r="U2" s="384"/>
      <c r="V2" s="384"/>
      <c r="AT2" s="24" t="s">
        <v>90</v>
      </c>
    </row>
    <row r="3" spans="1:70" ht="6.95" customHeight="1">
      <c r="B3" s="25"/>
      <c r="C3" s="26"/>
      <c r="D3" s="26"/>
      <c r="E3" s="26"/>
      <c r="F3" s="26"/>
      <c r="G3" s="26"/>
      <c r="H3" s="26"/>
      <c r="I3" s="116"/>
      <c r="J3" s="26"/>
      <c r="K3" s="27"/>
      <c r="AT3" s="24" t="s">
        <v>23</v>
      </c>
    </row>
    <row r="4" spans="1:70" ht="36.950000000000003" customHeight="1">
      <c r="B4" s="28"/>
      <c r="C4" s="29"/>
      <c r="D4" s="30" t="s">
        <v>111</v>
      </c>
      <c r="E4" s="29"/>
      <c r="F4" s="29"/>
      <c r="G4" s="29"/>
      <c r="H4" s="29"/>
      <c r="I4" s="117"/>
      <c r="J4" s="29"/>
      <c r="K4" s="31"/>
      <c r="M4" s="32" t="s">
        <v>12</v>
      </c>
      <c r="AT4" s="24" t="s">
        <v>6</v>
      </c>
    </row>
    <row r="5" spans="1:70" ht="6.95" customHeight="1">
      <c r="B5" s="28"/>
      <c r="C5" s="29"/>
      <c r="D5" s="29"/>
      <c r="E5" s="29"/>
      <c r="F5" s="29"/>
      <c r="G5" s="29"/>
      <c r="H5" s="29"/>
      <c r="I5" s="117"/>
      <c r="J5" s="29"/>
      <c r="K5" s="31"/>
    </row>
    <row r="6" spans="1:70">
      <c r="B6" s="28"/>
      <c r="C6" s="29"/>
      <c r="D6" s="37" t="s">
        <v>18</v>
      </c>
      <c r="E6" s="29"/>
      <c r="F6" s="29"/>
      <c r="G6" s="29"/>
      <c r="H6" s="29"/>
      <c r="I6" s="117"/>
      <c r="J6" s="29"/>
      <c r="K6" s="31"/>
    </row>
    <row r="7" spans="1:70" ht="16.5" customHeight="1">
      <c r="B7" s="28"/>
      <c r="C7" s="29"/>
      <c r="D7" s="29"/>
      <c r="E7" s="385" t="str">
        <f>'Rekapitulace stavby'!K6</f>
        <v>DECIN_HORNI OLDRICHOV_2.ET_RV_R0</v>
      </c>
      <c r="F7" s="386"/>
      <c r="G7" s="386"/>
      <c r="H7" s="386"/>
      <c r="I7" s="117"/>
      <c r="J7" s="29"/>
      <c r="K7" s="31"/>
    </row>
    <row r="8" spans="1:70" s="1" customFormat="1">
      <c r="B8" s="41"/>
      <c r="C8" s="42"/>
      <c r="D8" s="37" t="s">
        <v>112</v>
      </c>
      <c r="E8" s="42"/>
      <c r="F8" s="42"/>
      <c r="G8" s="42"/>
      <c r="H8" s="42"/>
      <c r="I8" s="118"/>
      <c r="J8" s="42"/>
      <c r="K8" s="45"/>
    </row>
    <row r="9" spans="1:70" s="1" customFormat="1" ht="36.950000000000003" customHeight="1">
      <c r="B9" s="41"/>
      <c r="C9" s="42"/>
      <c r="D9" s="42"/>
      <c r="E9" s="387" t="s">
        <v>890</v>
      </c>
      <c r="F9" s="388"/>
      <c r="G9" s="388"/>
      <c r="H9" s="388"/>
      <c r="I9" s="118"/>
      <c r="J9" s="42"/>
      <c r="K9" s="45"/>
    </row>
    <row r="10" spans="1:70" s="1" customFormat="1" ht="13.5">
      <c r="B10" s="41"/>
      <c r="C10" s="42"/>
      <c r="D10" s="42"/>
      <c r="E10" s="42"/>
      <c r="F10" s="42"/>
      <c r="G10" s="42"/>
      <c r="H10" s="42"/>
      <c r="I10" s="118"/>
      <c r="J10" s="42"/>
      <c r="K10" s="45"/>
    </row>
    <row r="11" spans="1:70" s="1" customFormat="1" ht="14.45" customHeight="1">
      <c r="B11" s="41"/>
      <c r="C11" s="42"/>
      <c r="D11" s="37" t="s">
        <v>20</v>
      </c>
      <c r="E11" s="42"/>
      <c r="F11" s="35" t="s">
        <v>21</v>
      </c>
      <c r="G11" s="42"/>
      <c r="H11" s="42"/>
      <c r="I11" s="119" t="s">
        <v>22</v>
      </c>
      <c r="J11" s="35" t="s">
        <v>23</v>
      </c>
      <c r="K11" s="45"/>
    </row>
    <row r="12" spans="1:70" s="1" customFormat="1" ht="14.45" customHeight="1">
      <c r="B12" s="41"/>
      <c r="C12" s="42"/>
      <c r="D12" s="37" t="s">
        <v>24</v>
      </c>
      <c r="E12" s="42"/>
      <c r="F12" s="35" t="s">
        <v>25</v>
      </c>
      <c r="G12" s="42"/>
      <c r="H12" s="42"/>
      <c r="I12" s="119" t="s">
        <v>26</v>
      </c>
      <c r="J12" s="120" t="str">
        <f>'Rekapitulace stavby'!AN8</f>
        <v>31. 7. 2018</v>
      </c>
      <c r="K12" s="45"/>
    </row>
    <row r="13" spans="1:70" s="1" customFormat="1" ht="10.9" customHeight="1">
      <c r="B13" s="41"/>
      <c r="C13" s="42"/>
      <c r="D13" s="42"/>
      <c r="E13" s="42"/>
      <c r="F13" s="42"/>
      <c r="G13" s="42"/>
      <c r="H13" s="42"/>
      <c r="I13" s="118"/>
      <c r="J13" s="42"/>
      <c r="K13" s="45"/>
    </row>
    <row r="14" spans="1:70" s="1" customFormat="1" ht="14.45" customHeight="1">
      <c r="B14" s="41"/>
      <c r="C14" s="42"/>
      <c r="D14" s="37" t="s">
        <v>28</v>
      </c>
      <c r="E14" s="42"/>
      <c r="F14" s="42"/>
      <c r="G14" s="42"/>
      <c r="H14" s="42"/>
      <c r="I14" s="119" t="s">
        <v>29</v>
      </c>
      <c r="J14" s="35" t="s">
        <v>76</v>
      </c>
      <c r="K14" s="45"/>
    </row>
    <row r="15" spans="1:70" s="1" customFormat="1" ht="18" customHeight="1">
      <c r="B15" s="41"/>
      <c r="C15" s="42"/>
      <c r="D15" s="42"/>
      <c r="E15" s="35" t="s">
        <v>31</v>
      </c>
      <c r="F15" s="42"/>
      <c r="G15" s="42"/>
      <c r="H15" s="42"/>
      <c r="I15" s="119" t="s">
        <v>32</v>
      </c>
      <c r="J15" s="35" t="s">
        <v>76</v>
      </c>
      <c r="K15" s="45"/>
    </row>
    <row r="16" spans="1:70" s="1" customFormat="1" ht="6.95" customHeight="1">
      <c r="B16" s="41"/>
      <c r="C16" s="42"/>
      <c r="D16" s="42"/>
      <c r="E16" s="42"/>
      <c r="F16" s="42"/>
      <c r="G16" s="42"/>
      <c r="H16" s="42"/>
      <c r="I16" s="118"/>
      <c r="J16" s="42"/>
      <c r="K16" s="45"/>
    </row>
    <row r="17" spans="2:11" s="1" customFormat="1" ht="14.45" customHeight="1">
      <c r="B17" s="41"/>
      <c r="C17" s="42"/>
      <c r="D17" s="37" t="s">
        <v>34</v>
      </c>
      <c r="E17" s="42"/>
      <c r="F17" s="42"/>
      <c r="G17" s="42"/>
      <c r="H17" s="42"/>
      <c r="I17" s="119" t="s">
        <v>29</v>
      </c>
      <c r="J17" s="35" t="str">
        <f>IF('Rekapitulace stavby'!AN13="Vyplň údaj","",IF('Rekapitulace stavby'!AN13="","",'Rekapitulace stavby'!AN13))</f>
        <v/>
      </c>
      <c r="K17" s="45"/>
    </row>
    <row r="18" spans="2:11" s="1" customFormat="1" ht="18" customHeight="1">
      <c r="B18" s="41"/>
      <c r="C18" s="42"/>
      <c r="D18" s="42"/>
      <c r="E18" s="35" t="str">
        <f>IF('Rekapitulace stavby'!E14="Vyplň údaj","",IF('Rekapitulace stavby'!E14="","",'Rekapitulace stavby'!E14))</f>
        <v/>
      </c>
      <c r="F18" s="42"/>
      <c r="G18" s="42"/>
      <c r="H18" s="42"/>
      <c r="I18" s="119" t="s">
        <v>32</v>
      </c>
      <c r="J18" s="35" t="str">
        <f>IF('Rekapitulace stavby'!AN14="Vyplň údaj","",IF('Rekapitulace stavby'!AN14="","",'Rekapitulace stavby'!AN14))</f>
        <v/>
      </c>
      <c r="K18" s="45"/>
    </row>
    <row r="19" spans="2:11" s="1" customFormat="1" ht="6.95" customHeight="1">
      <c r="B19" s="41"/>
      <c r="C19" s="42"/>
      <c r="D19" s="42"/>
      <c r="E19" s="42"/>
      <c r="F19" s="42"/>
      <c r="G19" s="42"/>
      <c r="H19" s="42"/>
      <c r="I19" s="118"/>
      <c r="J19" s="42"/>
      <c r="K19" s="45"/>
    </row>
    <row r="20" spans="2:11" s="1" customFormat="1" ht="14.45" customHeight="1">
      <c r="B20" s="41"/>
      <c r="C20" s="42"/>
      <c r="D20" s="37" t="s">
        <v>36</v>
      </c>
      <c r="E20" s="42"/>
      <c r="F20" s="42"/>
      <c r="G20" s="42"/>
      <c r="H20" s="42"/>
      <c r="I20" s="119" t="s">
        <v>29</v>
      </c>
      <c r="J20" s="35" t="s">
        <v>76</v>
      </c>
      <c r="K20" s="45"/>
    </row>
    <row r="21" spans="2:11" s="1" customFormat="1" ht="18" customHeight="1">
      <c r="B21" s="41"/>
      <c r="C21" s="42"/>
      <c r="D21" s="42"/>
      <c r="E21" s="35" t="s">
        <v>38</v>
      </c>
      <c r="F21" s="42"/>
      <c r="G21" s="42"/>
      <c r="H21" s="42"/>
      <c r="I21" s="119" t="s">
        <v>32</v>
      </c>
      <c r="J21" s="35" t="s">
        <v>76</v>
      </c>
      <c r="K21" s="45"/>
    </row>
    <row r="22" spans="2:11" s="1" customFormat="1" ht="6.95" customHeight="1">
      <c r="B22" s="41"/>
      <c r="C22" s="42"/>
      <c r="D22" s="42"/>
      <c r="E22" s="42"/>
      <c r="F22" s="42"/>
      <c r="G22" s="42"/>
      <c r="H22" s="42"/>
      <c r="I22" s="118"/>
      <c r="J22" s="42"/>
      <c r="K22" s="45"/>
    </row>
    <row r="23" spans="2:11" s="1" customFormat="1" ht="14.45" customHeight="1">
      <c r="B23" s="41"/>
      <c r="C23" s="42"/>
      <c r="D23" s="37" t="s">
        <v>41</v>
      </c>
      <c r="E23" s="42"/>
      <c r="F23" s="42"/>
      <c r="G23" s="42"/>
      <c r="H23" s="42"/>
      <c r="I23" s="118"/>
      <c r="J23" s="42"/>
      <c r="K23" s="45"/>
    </row>
    <row r="24" spans="2:11" s="6" customFormat="1" ht="16.5" customHeight="1">
      <c r="B24" s="121"/>
      <c r="C24" s="122"/>
      <c r="D24" s="122"/>
      <c r="E24" s="354" t="s">
        <v>76</v>
      </c>
      <c r="F24" s="354"/>
      <c r="G24" s="354"/>
      <c r="H24" s="354"/>
      <c r="I24" s="123"/>
      <c r="J24" s="122"/>
      <c r="K24" s="124"/>
    </row>
    <row r="25" spans="2:11" s="1" customFormat="1" ht="6.95" customHeight="1">
      <c r="B25" s="41"/>
      <c r="C25" s="42"/>
      <c r="D25" s="42"/>
      <c r="E25" s="42"/>
      <c r="F25" s="42"/>
      <c r="G25" s="42"/>
      <c r="H25" s="42"/>
      <c r="I25" s="118"/>
      <c r="J25" s="42"/>
      <c r="K25" s="45"/>
    </row>
    <row r="26" spans="2:11" s="1" customFormat="1" ht="6.95" customHeight="1">
      <c r="B26" s="41"/>
      <c r="C26" s="42"/>
      <c r="D26" s="85"/>
      <c r="E26" s="85"/>
      <c r="F26" s="85"/>
      <c r="G26" s="85"/>
      <c r="H26" s="85"/>
      <c r="I26" s="125"/>
      <c r="J26" s="85"/>
      <c r="K26" s="126"/>
    </row>
    <row r="27" spans="2:11" s="1" customFormat="1" ht="25.35" customHeight="1">
      <c r="B27" s="41"/>
      <c r="C27" s="42"/>
      <c r="D27" s="127" t="s">
        <v>43</v>
      </c>
      <c r="E27" s="42"/>
      <c r="F27" s="42"/>
      <c r="G27" s="42"/>
      <c r="H27" s="42"/>
      <c r="I27" s="118"/>
      <c r="J27" s="128">
        <f>ROUND(J85,2)</f>
        <v>0</v>
      </c>
      <c r="K27" s="45"/>
    </row>
    <row r="28" spans="2:11" s="1" customFormat="1" ht="6.95" customHeight="1">
      <c r="B28" s="41"/>
      <c r="C28" s="42"/>
      <c r="D28" s="85"/>
      <c r="E28" s="85"/>
      <c r="F28" s="85"/>
      <c r="G28" s="85"/>
      <c r="H28" s="85"/>
      <c r="I28" s="125"/>
      <c r="J28" s="85"/>
      <c r="K28" s="126"/>
    </row>
    <row r="29" spans="2:11" s="1" customFormat="1" ht="14.45" customHeight="1">
      <c r="B29" s="41"/>
      <c r="C29" s="42"/>
      <c r="D29" s="42"/>
      <c r="E29" s="42"/>
      <c r="F29" s="46" t="s">
        <v>45</v>
      </c>
      <c r="G29" s="42"/>
      <c r="H29" s="42"/>
      <c r="I29" s="129" t="s">
        <v>44</v>
      </c>
      <c r="J29" s="46" t="s">
        <v>46</v>
      </c>
      <c r="K29" s="45"/>
    </row>
    <row r="30" spans="2:11" s="1" customFormat="1" ht="14.45" customHeight="1">
      <c r="B30" s="41"/>
      <c r="C30" s="42"/>
      <c r="D30" s="49" t="s">
        <v>47</v>
      </c>
      <c r="E30" s="49" t="s">
        <v>48</v>
      </c>
      <c r="F30" s="130">
        <f>ROUND(SUM(BE85:BE316), 2)</f>
        <v>0</v>
      </c>
      <c r="G30" s="42"/>
      <c r="H30" s="42"/>
      <c r="I30" s="131">
        <v>0.21</v>
      </c>
      <c r="J30" s="130">
        <f>ROUND(ROUND((SUM(BE85:BE316)), 2)*I30, 2)</f>
        <v>0</v>
      </c>
      <c r="K30" s="45"/>
    </row>
    <row r="31" spans="2:11" s="1" customFormat="1" ht="14.45" customHeight="1">
      <c r="B31" s="41"/>
      <c r="C31" s="42"/>
      <c r="D31" s="42"/>
      <c r="E31" s="49" t="s">
        <v>49</v>
      </c>
      <c r="F31" s="130">
        <f>ROUND(SUM(BF85:BF316), 2)</f>
        <v>0</v>
      </c>
      <c r="G31" s="42"/>
      <c r="H31" s="42"/>
      <c r="I31" s="131">
        <v>0.15</v>
      </c>
      <c r="J31" s="130">
        <f>ROUND(ROUND((SUM(BF85:BF316)), 2)*I31, 2)</f>
        <v>0</v>
      </c>
      <c r="K31" s="45"/>
    </row>
    <row r="32" spans="2:11" s="1" customFormat="1" ht="14.45" hidden="1" customHeight="1">
      <c r="B32" s="41"/>
      <c r="C32" s="42"/>
      <c r="D32" s="42"/>
      <c r="E32" s="49" t="s">
        <v>50</v>
      </c>
      <c r="F32" s="130">
        <f>ROUND(SUM(BG85:BG316), 2)</f>
        <v>0</v>
      </c>
      <c r="G32" s="42"/>
      <c r="H32" s="42"/>
      <c r="I32" s="131">
        <v>0.21</v>
      </c>
      <c r="J32" s="130">
        <v>0</v>
      </c>
      <c r="K32" s="45"/>
    </row>
    <row r="33" spans="2:11" s="1" customFormat="1" ht="14.45" hidden="1" customHeight="1">
      <c r="B33" s="41"/>
      <c r="C33" s="42"/>
      <c r="D33" s="42"/>
      <c r="E33" s="49" t="s">
        <v>51</v>
      </c>
      <c r="F33" s="130">
        <f>ROUND(SUM(BH85:BH316), 2)</f>
        <v>0</v>
      </c>
      <c r="G33" s="42"/>
      <c r="H33" s="42"/>
      <c r="I33" s="131">
        <v>0.15</v>
      </c>
      <c r="J33" s="130">
        <v>0</v>
      </c>
      <c r="K33" s="45"/>
    </row>
    <row r="34" spans="2:11" s="1" customFormat="1" ht="14.45" hidden="1" customHeight="1">
      <c r="B34" s="41"/>
      <c r="C34" s="42"/>
      <c r="D34" s="42"/>
      <c r="E34" s="49" t="s">
        <v>52</v>
      </c>
      <c r="F34" s="130">
        <f>ROUND(SUM(BI85:BI316), 2)</f>
        <v>0</v>
      </c>
      <c r="G34" s="42"/>
      <c r="H34" s="42"/>
      <c r="I34" s="131">
        <v>0</v>
      </c>
      <c r="J34" s="130">
        <v>0</v>
      </c>
      <c r="K34" s="45"/>
    </row>
    <row r="35" spans="2:11" s="1" customFormat="1" ht="6.95" customHeight="1">
      <c r="B35" s="41"/>
      <c r="C35" s="42"/>
      <c r="D35" s="42"/>
      <c r="E35" s="42"/>
      <c r="F35" s="42"/>
      <c r="G35" s="42"/>
      <c r="H35" s="42"/>
      <c r="I35" s="118"/>
      <c r="J35" s="42"/>
      <c r="K35" s="45"/>
    </row>
    <row r="36" spans="2:11" s="1" customFormat="1" ht="25.35" customHeight="1">
      <c r="B36" s="41"/>
      <c r="C36" s="132"/>
      <c r="D36" s="133" t="s">
        <v>53</v>
      </c>
      <c r="E36" s="79"/>
      <c r="F36" s="79"/>
      <c r="G36" s="134" t="s">
        <v>54</v>
      </c>
      <c r="H36" s="135" t="s">
        <v>55</v>
      </c>
      <c r="I36" s="136"/>
      <c r="J36" s="137">
        <f>SUM(J27:J34)</f>
        <v>0</v>
      </c>
      <c r="K36" s="138"/>
    </row>
    <row r="37" spans="2:11" s="1" customFormat="1" ht="14.45" customHeight="1">
      <c r="B37" s="56"/>
      <c r="C37" s="57"/>
      <c r="D37" s="57"/>
      <c r="E37" s="57"/>
      <c r="F37" s="57"/>
      <c r="G37" s="57"/>
      <c r="H37" s="57"/>
      <c r="I37" s="139"/>
      <c r="J37" s="57"/>
      <c r="K37" s="58"/>
    </row>
    <row r="41" spans="2:11" s="1" customFormat="1" ht="6.95" customHeight="1">
      <c r="B41" s="140"/>
      <c r="C41" s="141"/>
      <c r="D41" s="141"/>
      <c r="E41" s="141"/>
      <c r="F41" s="141"/>
      <c r="G41" s="141"/>
      <c r="H41" s="141"/>
      <c r="I41" s="142"/>
      <c r="J41" s="141"/>
      <c r="K41" s="143"/>
    </row>
    <row r="42" spans="2:11" s="1" customFormat="1" ht="36.950000000000003" customHeight="1">
      <c r="B42" s="41"/>
      <c r="C42" s="30" t="s">
        <v>114</v>
      </c>
      <c r="D42" s="42"/>
      <c r="E42" s="42"/>
      <c r="F42" s="42"/>
      <c r="G42" s="42"/>
      <c r="H42" s="42"/>
      <c r="I42" s="118"/>
      <c r="J42" s="42"/>
      <c r="K42" s="45"/>
    </row>
    <row r="43" spans="2:11" s="1" customFormat="1" ht="6.95" customHeight="1">
      <c r="B43" s="41"/>
      <c r="C43" s="42"/>
      <c r="D43" s="42"/>
      <c r="E43" s="42"/>
      <c r="F43" s="42"/>
      <c r="G43" s="42"/>
      <c r="H43" s="42"/>
      <c r="I43" s="118"/>
      <c r="J43" s="42"/>
      <c r="K43" s="45"/>
    </row>
    <row r="44" spans="2:11" s="1" customFormat="1" ht="14.45" customHeight="1">
      <c r="B44" s="41"/>
      <c r="C44" s="37" t="s">
        <v>18</v>
      </c>
      <c r="D44" s="42"/>
      <c r="E44" s="42"/>
      <c r="F44" s="42"/>
      <c r="G44" s="42"/>
      <c r="H44" s="42"/>
      <c r="I44" s="118"/>
      <c r="J44" s="42"/>
      <c r="K44" s="45"/>
    </row>
    <row r="45" spans="2:11" s="1" customFormat="1" ht="16.5" customHeight="1">
      <c r="B45" s="41"/>
      <c r="C45" s="42"/>
      <c r="D45" s="42"/>
      <c r="E45" s="385" t="str">
        <f>E7</f>
        <v>DECIN_HORNI OLDRICHOV_2.ET_RV_R0</v>
      </c>
      <c r="F45" s="386"/>
      <c r="G45" s="386"/>
      <c r="H45" s="386"/>
      <c r="I45" s="118"/>
      <c r="J45" s="42"/>
      <c r="K45" s="45"/>
    </row>
    <row r="46" spans="2:11" s="1" customFormat="1" ht="14.45" customHeight="1">
      <c r="B46" s="41"/>
      <c r="C46" s="37" t="s">
        <v>112</v>
      </c>
      <c r="D46" s="42"/>
      <c r="E46" s="42"/>
      <c r="F46" s="42"/>
      <c r="G46" s="42"/>
      <c r="H46" s="42"/>
      <c r="I46" s="118"/>
      <c r="J46" s="42"/>
      <c r="K46" s="45"/>
    </row>
    <row r="47" spans="2:11" s="1" customFormat="1" ht="17.25" customHeight="1">
      <c r="B47" s="41"/>
      <c r="C47" s="42"/>
      <c r="D47" s="42"/>
      <c r="E47" s="387" t="str">
        <f>E9</f>
        <v>02 - IO 09 - Řad 9</v>
      </c>
      <c r="F47" s="388"/>
      <c r="G47" s="388"/>
      <c r="H47" s="388"/>
      <c r="I47" s="118"/>
      <c r="J47" s="42"/>
      <c r="K47" s="45"/>
    </row>
    <row r="48" spans="2:11" s="1" customFormat="1" ht="6.95" customHeight="1">
      <c r="B48" s="41"/>
      <c r="C48" s="42"/>
      <c r="D48" s="42"/>
      <c r="E48" s="42"/>
      <c r="F48" s="42"/>
      <c r="G48" s="42"/>
      <c r="H48" s="42"/>
      <c r="I48" s="118"/>
      <c r="J48" s="42"/>
      <c r="K48" s="45"/>
    </row>
    <row r="49" spans="2:47" s="1" customFormat="1" ht="18" customHeight="1">
      <c r="B49" s="41"/>
      <c r="C49" s="37" t="s">
        <v>24</v>
      </c>
      <c r="D49" s="42"/>
      <c r="E49" s="42"/>
      <c r="F49" s="35" t="str">
        <f>F12</f>
        <v>Horní Oldřichov</v>
      </c>
      <c r="G49" s="42"/>
      <c r="H49" s="42"/>
      <c r="I49" s="119" t="s">
        <v>26</v>
      </c>
      <c r="J49" s="120" t="str">
        <f>IF(J12="","",J12)</f>
        <v>31. 7. 2018</v>
      </c>
      <c r="K49" s="45"/>
    </row>
    <row r="50" spans="2:47" s="1" customFormat="1" ht="6.95" customHeight="1">
      <c r="B50" s="41"/>
      <c r="C50" s="42"/>
      <c r="D50" s="42"/>
      <c r="E50" s="42"/>
      <c r="F50" s="42"/>
      <c r="G50" s="42"/>
      <c r="H50" s="42"/>
      <c r="I50" s="118"/>
      <c r="J50" s="42"/>
      <c r="K50" s="45"/>
    </row>
    <row r="51" spans="2:47" s="1" customFormat="1">
      <c r="B51" s="41"/>
      <c r="C51" s="37" t="s">
        <v>28</v>
      </c>
      <c r="D51" s="42"/>
      <c r="E51" s="42"/>
      <c r="F51" s="35" t="str">
        <f>E15</f>
        <v>SVS a.s., Přítkovská 1689, 41550 Teplice</v>
      </c>
      <c r="G51" s="42"/>
      <c r="H51" s="42"/>
      <c r="I51" s="119" t="s">
        <v>36</v>
      </c>
      <c r="J51" s="354" t="str">
        <f>E21</f>
        <v>Aquecon a.s., Čs.Legií 445/4, 41501 Teplice</v>
      </c>
      <c r="K51" s="45"/>
    </row>
    <row r="52" spans="2:47" s="1" customFormat="1" ht="14.45" customHeight="1">
      <c r="B52" s="41"/>
      <c r="C52" s="37" t="s">
        <v>34</v>
      </c>
      <c r="D52" s="42"/>
      <c r="E52" s="42"/>
      <c r="F52" s="35" t="str">
        <f>IF(E18="","",E18)</f>
        <v/>
      </c>
      <c r="G52" s="42"/>
      <c r="H52" s="42"/>
      <c r="I52" s="118"/>
      <c r="J52" s="389"/>
      <c r="K52" s="45"/>
    </row>
    <row r="53" spans="2:47" s="1" customFormat="1" ht="10.35" customHeight="1">
      <c r="B53" s="41"/>
      <c r="C53" s="42"/>
      <c r="D53" s="42"/>
      <c r="E53" s="42"/>
      <c r="F53" s="42"/>
      <c r="G53" s="42"/>
      <c r="H53" s="42"/>
      <c r="I53" s="118"/>
      <c r="J53" s="42"/>
      <c r="K53" s="45"/>
    </row>
    <row r="54" spans="2:47" s="1" customFormat="1" ht="29.25" customHeight="1">
      <c r="B54" s="41"/>
      <c r="C54" s="144" t="s">
        <v>115</v>
      </c>
      <c r="D54" s="132"/>
      <c r="E54" s="132"/>
      <c r="F54" s="132"/>
      <c r="G54" s="132"/>
      <c r="H54" s="132"/>
      <c r="I54" s="145"/>
      <c r="J54" s="146" t="s">
        <v>116</v>
      </c>
      <c r="K54" s="147"/>
    </row>
    <row r="55" spans="2:47" s="1" customFormat="1" ht="10.35" customHeight="1">
      <c r="B55" s="41"/>
      <c r="C55" s="42"/>
      <c r="D55" s="42"/>
      <c r="E55" s="42"/>
      <c r="F55" s="42"/>
      <c r="G55" s="42"/>
      <c r="H55" s="42"/>
      <c r="I55" s="118"/>
      <c r="J55" s="42"/>
      <c r="K55" s="45"/>
    </row>
    <row r="56" spans="2:47" s="1" customFormat="1" ht="29.25" customHeight="1">
      <c r="B56" s="41"/>
      <c r="C56" s="148" t="s">
        <v>117</v>
      </c>
      <c r="D56" s="42"/>
      <c r="E56" s="42"/>
      <c r="F56" s="42"/>
      <c r="G56" s="42"/>
      <c r="H56" s="42"/>
      <c r="I56" s="118"/>
      <c r="J56" s="128">
        <f>J85</f>
        <v>0</v>
      </c>
      <c r="K56" s="45"/>
      <c r="AU56" s="24" t="s">
        <v>118</v>
      </c>
    </row>
    <row r="57" spans="2:47" s="7" customFormat="1" ht="24.95" customHeight="1">
      <c r="B57" s="149"/>
      <c r="C57" s="150"/>
      <c r="D57" s="151" t="s">
        <v>119</v>
      </c>
      <c r="E57" s="152"/>
      <c r="F57" s="152"/>
      <c r="G57" s="152"/>
      <c r="H57" s="152"/>
      <c r="I57" s="153"/>
      <c r="J57" s="154">
        <f>J86</f>
        <v>0</v>
      </c>
      <c r="K57" s="155"/>
    </row>
    <row r="58" spans="2:47" s="8" customFormat="1" ht="19.899999999999999" customHeight="1">
      <c r="B58" s="156"/>
      <c r="C58" s="157"/>
      <c r="D58" s="158" t="s">
        <v>120</v>
      </c>
      <c r="E58" s="159"/>
      <c r="F58" s="159"/>
      <c r="G58" s="159"/>
      <c r="H58" s="159"/>
      <c r="I58" s="160"/>
      <c r="J58" s="161">
        <f>J87</f>
        <v>0</v>
      </c>
      <c r="K58" s="162"/>
    </row>
    <row r="59" spans="2:47" s="8" customFormat="1" ht="19.899999999999999" customHeight="1">
      <c r="B59" s="156"/>
      <c r="C59" s="157"/>
      <c r="D59" s="158" t="s">
        <v>121</v>
      </c>
      <c r="E59" s="159"/>
      <c r="F59" s="159"/>
      <c r="G59" s="159"/>
      <c r="H59" s="159"/>
      <c r="I59" s="160"/>
      <c r="J59" s="161">
        <f>J229</f>
        <v>0</v>
      </c>
      <c r="K59" s="162"/>
    </row>
    <row r="60" spans="2:47" s="8" customFormat="1" ht="19.899999999999999" customHeight="1">
      <c r="B60" s="156"/>
      <c r="C60" s="157"/>
      <c r="D60" s="158" t="s">
        <v>122</v>
      </c>
      <c r="E60" s="159"/>
      <c r="F60" s="159"/>
      <c r="G60" s="159"/>
      <c r="H60" s="159"/>
      <c r="I60" s="160"/>
      <c r="J60" s="161">
        <f>J234</f>
        <v>0</v>
      </c>
      <c r="K60" s="162"/>
    </row>
    <row r="61" spans="2:47" s="8" customFormat="1" ht="19.899999999999999" customHeight="1">
      <c r="B61" s="156"/>
      <c r="C61" s="157"/>
      <c r="D61" s="158" t="s">
        <v>123</v>
      </c>
      <c r="E61" s="159"/>
      <c r="F61" s="159"/>
      <c r="G61" s="159"/>
      <c r="H61" s="159"/>
      <c r="I61" s="160"/>
      <c r="J61" s="161">
        <f>J246</f>
        <v>0</v>
      </c>
      <c r="K61" s="162"/>
    </row>
    <row r="62" spans="2:47" s="8" customFormat="1" ht="19.899999999999999" customHeight="1">
      <c r="B62" s="156"/>
      <c r="C62" s="157"/>
      <c r="D62" s="158" t="s">
        <v>124</v>
      </c>
      <c r="E62" s="159"/>
      <c r="F62" s="159"/>
      <c r="G62" s="159"/>
      <c r="H62" s="159"/>
      <c r="I62" s="160"/>
      <c r="J62" s="161">
        <f>J293</f>
        <v>0</v>
      </c>
      <c r="K62" s="162"/>
    </row>
    <row r="63" spans="2:47" s="8" customFormat="1" ht="19.899999999999999" customHeight="1">
      <c r="B63" s="156"/>
      <c r="C63" s="157"/>
      <c r="D63" s="158" t="s">
        <v>125</v>
      </c>
      <c r="E63" s="159"/>
      <c r="F63" s="159"/>
      <c r="G63" s="159"/>
      <c r="H63" s="159"/>
      <c r="I63" s="160"/>
      <c r="J63" s="161">
        <f>J303</f>
        <v>0</v>
      </c>
      <c r="K63" s="162"/>
    </row>
    <row r="64" spans="2:47" s="8" customFormat="1" ht="19.899999999999999" customHeight="1">
      <c r="B64" s="156"/>
      <c r="C64" s="157"/>
      <c r="D64" s="158" t="s">
        <v>126</v>
      </c>
      <c r="E64" s="159"/>
      <c r="F64" s="159"/>
      <c r="G64" s="159"/>
      <c r="H64" s="159"/>
      <c r="I64" s="160"/>
      <c r="J64" s="161">
        <f>J305</f>
        <v>0</v>
      </c>
      <c r="K64" s="162"/>
    </row>
    <row r="65" spans="2:12" s="8" customFormat="1" ht="19.899999999999999" customHeight="1">
      <c r="B65" s="156"/>
      <c r="C65" s="157"/>
      <c r="D65" s="158" t="s">
        <v>127</v>
      </c>
      <c r="E65" s="159"/>
      <c r="F65" s="159"/>
      <c r="G65" s="159"/>
      <c r="H65" s="159"/>
      <c r="I65" s="160"/>
      <c r="J65" s="161">
        <f>J314</f>
        <v>0</v>
      </c>
      <c r="K65" s="162"/>
    </row>
    <row r="66" spans="2:12" s="1" customFormat="1" ht="21.75" customHeight="1">
      <c r="B66" s="41"/>
      <c r="C66" s="42"/>
      <c r="D66" s="42"/>
      <c r="E66" s="42"/>
      <c r="F66" s="42"/>
      <c r="G66" s="42"/>
      <c r="H66" s="42"/>
      <c r="I66" s="118"/>
      <c r="J66" s="42"/>
      <c r="K66" s="45"/>
    </row>
    <row r="67" spans="2:12" s="1" customFormat="1" ht="6.95" customHeight="1">
      <c r="B67" s="56"/>
      <c r="C67" s="57"/>
      <c r="D67" s="57"/>
      <c r="E67" s="57"/>
      <c r="F67" s="57"/>
      <c r="G67" s="57"/>
      <c r="H67" s="57"/>
      <c r="I67" s="139"/>
      <c r="J67" s="57"/>
      <c r="K67" s="58"/>
    </row>
    <row r="71" spans="2:12" s="1" customFormat="1" ht="6.95" customHeight="1">
      <c r="B71" s="59"/>
      <c r="C71" s="60"/>
      <c r="D71" s="60"/>
      <c r="E71" s="60"/>
      <c r="F71" s="60"/>
      <c r="G71" s="60"/>
      <c r="H71" s="60"/>
      <c r="I71" s="142"/>
      <c r="J71" s="60"/>
      <c r="K71" s="60"/>
      <c r="L71" s="61"/>
    </row>
    <row r="72" spans="2:12" s="1" customFormat="1" ht="36.950000000000003" customHeight="1">
      <c r="B72" s="41"/>
      <c r="C72" s="62" t="s">
        <v>128</v>
      </c>
      <c r="D72" s="63"/>
      <c r="E72" s="63"/>
      <c r="F72" s="63"/>
      <c r="G72" s="63"/>
      <c r="H72" s="63"/>
      <c r="I72" s="163"/>
      <c r="J72" s="63"/>
      <c r="K72" s="63"/>
      <c r="L72" s="61"/>
    </row>
    <row r="73" spans="2:12" s="1" customFormat="1" ht="6.95" customHeight="1">
      <c r="B73" s="41"/>
      <c r="C73" s="63"/>
      <c r="D73" s="63"/>
      <c r="E73" s="63"/>
      <c r="F73" s="63"/>
      <c r="G73" s="63"/>
      <c r="H73" s="63"/>
      <c r="I73" s="163"/>
      <c r="J73" s="63"/>
      <c r="K73" s="63"/>
      <c r="L73" s="61"/>
    </row>
    <row r="74" spans="2:12" s="1" customFormat="1" ht="14.45" customHeight="1">
      <c r="B74" s="41"/>
      <c r="C74" s="65" t="s">
        <v>18</v>
      </c>
      <c r="D74" s="63"/>
      <c r="E74" s="63"/>
      <c r="F74" s="63"/>
      <c r="G74" s="63"/>
      <c r="H74" s="63"/>
      <c r="I74" s="163"/>
      <c r="J74" s="63"/>
      <c r="K74" s="63"/>
      <c r="L74" s="61"/>
    </row>
    <row r="75" spans="2:12" s="1" customFormat="1" ht="16.5" customHeight="1">
      <c r="B75" s="41"/>
      <c r="C75" s="63"/>
      <c r="D75" s="63"/>
      <c r="E75" s="390" t="str">
        <f>E7</f>
        <v>DECIN_HORNI OLDRICHOV_2.ET_RV_R0</v>
      </c>
      <c r="F75" s="391"/>
      <c r="G75" s="391"/>
      <c r="H75" s="391"/>
      <c r="I75" s="163"/>
      <c r="J75" s="63"/>
      <c r="K75" s="63"/>
      <c r="L75" s="61"/>
    </row>
    <row r="76" spans="2:12" s="1" customFormat="1" ht="14.45" customHeight="1">
      <c r="B76" s="41"/>
      <c r="C76" s="65" t="s">
        <v>112</v>
      </c>
      <c r="D76" s="63"/>
      <c r="E76" s="63"/>
      <c r="F76" s="63"/>
      <c r="G76" s="63"/>
      <c r="H76" s="63"/>
      <c r="I76" s="163"/>
      <c r="J76" s="63"/>
      <c r="K76" s="63"/>
      <c r="L76" s="61"/>
    </row>
    <row r="77" spans="2:12" s="1" customFormat="1" ht="17.25" customHeight="1">
      <c r="B77" s="41"/>
      <c r="C77" s="63"/>
      <c r="D77" s="63"/>
      <c r="E77" s="365" t="str">
        <f>E9</f>
        <v>02 - IO 09 - Řad 9</v>
      </c>
      <c r="F77" s="392"/>
      <c r="G77" s="392"/>
      <c r="H77" s="392"/>
      <c r="I77" s="163"/>
      <c r="J77" s="63"/>
      <c r="K77" s="63"/>
      <c r="L77" s="61"/>
    </row>
    <row r="78" spans="2:12" s="1" customFormat="1" ht="6.95" customHeight="1">
      <c r="B78" s="41"/>
      <c r="C78" s="63"/>
      <c r="D78" s="63"/>
      <c r="E78" s="63"/>
      <c r="F78" s="63"/>
      <c r="G78" s="63"/>
      <c r="H78" s="63"/>
      <c r="I78" s="163"/>
      <c r="J78" s="63"/>
      <c r="K78" s="63"/>
      <c r="L78" s="61"/>
    </row>
    <row r="79" spans="2:12" s="1" customFormat="1" ht="18" customHeight="1">
      <c r="B79" s="41"/>
      <c r="C79" s="65" t="s">
        <v>24</v>
      </c>
      <c r="D79" s="63"/>
      <c r="E79" s="63"/>
      <c r="F79" s="164" t="str">
        <f>F12</f>
        <v>Horní Oldřichov</v>
      </c>
      <c r="G79" s="63"/>
      <c r="H79" s="63"/>
      <c r="I79" s="165" t="s">
        <v>26</v>
      </c>
      <c r="J79" s="73" t="str">
        <f>IF(J12="","",J12)</f>
        <v>31. 7. 2018</v>
      </c>
      <c r="K79" s="63"/>
      <c r="L79" s="61"/>
    </row>
    <row r="80" spans="2:12" s="1" customFormat="1" ht="6.95" customHeight="1">
      <c r="B80" s="41"/>
      <c r="C80" s="63"/>
      <c r="D80" s="63"/>
      <c r="E80" s="63"/>
      <c r="F80" s="63"/>
      <c r="G80" s="63"/>
      <c r="H80" s="63"/>
      <c r="I80" s="163"/>
      <c r="J80" s="63"/>
      <c r="K80" s="63"/>
      <c r="L80" s="61"/>
    </row>
    <row r="81" spans="2:65" s="1" customFormat="1">
      <c r="B81" s="41"/>
      <c r="C81" s="65" t="s">
        <v>28</v>
      </c>
      <c r="D81" s="63"/>
      <c r="E81" s="63"/>
      <c r="F81" s="164" t="str">
        <f>E15</f>
        <v>SVS a.s., Přítkovská 1689, 41550 Teplice</v>
      </c>
      <c r="G81" s="63"/>
      <c r="H81" s="63"/>
      <c r="I81" s="165" t="s">
        <v>36</v>
      </c>
      <c r="J81" s="164" t="str">
        <f>E21</f>
        <v>Aquecon a.s., Čs.Legií 445/4, 41501 Teplice</v>
      </c>
      <c r="K81" s="63"/>
      <c r="L81" s="61"/>
    </row>
    <row r="82" spans="2:65" s="1" customFormat="1" ht="14.45" customHeight="1">
      <c r="B82" s="41"/>
      <c r="C82" s="65" t="s">
        <v>34</v>
      </c>
      <c r="D82" s="63"/>
      <c r="E82" s="63"/>
      <c r="F82" s="164" t="str">
        <f>IF(E18="","",E18)</f>
        <v/>
      </c>
      <c r="G82" s="63"/>
      <c r="H82" s="63"/>
      <c r="I82" s="163"/>
      <c r="J82" s="63"/>
      <c r="K82" s="63"/>
      <c r="L82" s="61"/>
    </row>
    <row r="83" spans="2:65" s="1" customFormat="1" ht="10.35" customHeight="1">
      <c r="B83" s="41"/>
      <c r="C83" s="63"/>
      <c r="D83" s="63"/>
      <c r="E83" s="63"/>
      <c r="F83" s="63"/>
      <c r="G83" s="63"/>
      <c r="H83" s="63"/>
      <c r="I83" s="163"/>
      <c r="J83" s="63"/>
      <c r="K83" s="63"/>
      <c r="L83" s="61"/>
    </row>
    <row r="84" spans="2:65" s="9" customFormat="1" ht="29.25" customHeight="1">
      <c r="B84" s="166"/>
      <c r="C84" s="167" t="s">
        <v>129</v>
      </c>
      <c r="D84" s="168" t="s">
        <v>62</v>
      </c>
      <c r="E84" s="168" t="s">
        <v>58</v>
      </c>
      <c r="F84" s="168" t="s">
        <v>130</v>
      </c>
      <c r="G84" s="168" t="s">
        <v>131</v>
      </c>
      <c r="H84" s="168" t="s">
        <v>132</v>
      </c>
      <c r="I84" s="169" t="s">
        <v>133</v>
      </c>
      <c r="J84" s="168" t="s">
        <v>116</v>
      </c>
      <c r="K84" s="170" t="s">
        <v>134</v>
      </c>
      <c r="L84" s="171"/>
      <c r="M84" s="81" t="s">
        <v>135</v>
      </c>
      <c r="N84" s="82" t="s">
        <v>47</v>
      </c>
      <c r="O84" s="82" t="s">
        <v>136</v>
      </c>
      <c r="P84" s="82" t="s">
        <v>137</v>
      </c>
      <c r="Q84" s="82" t="s">
        <v>138</v>
      </c>
      <c r="R84" s="82" t="s">
        <v>139</v>
      </c>
      <c r="S84" s="82" t="s">
        <v>140</v>
      </c>
      <c r="T84" s="83" t="s">
        <v>141</v>
      </c>
    </row>
    <row r="85" spans="2:65" s="1" customFormat="1" ht="29.25" customHeight="1">
      <c r="B85" s="41"/>
      <c r="C85" s="87" t="s">
        <v>117</v>
      </c>
      <c r="D85" s="63"/>
      <c r="E85" s="63"/>
      <c r="F85" s="63"/>
      <c r="G85" s="63"/>
      <c r="H85" s="63"/>
      <c r="I85" s="163"/>
      <c r="J85" s="172">
        <f>BK85</f>
        <v>0</v>
      </c>
      <c r="K85" s="63"/>
      <c r="L85" s="61"/>
      <c r="M85" s="84"/>
      <c r="N85" s="85"/>
      <c r="O85" s="85"/>
      <c r="P85" s="173">
        <f>P86</f>
        <v>0</v>
      </c>
      <c r="Q85" s="85"/>
      <c r="R85" s="173">
        <f>R86</f>
        <v>1.0885066800000001</v>
      </c>
      <c r="S85" s="85"/>
      <c r="T85" s="174">
        <f>T86</f>
        <v>0.45499999999999996</v>
      </c>
      <c r="AT85" s="24" t="s">
        <v>77</v>
      </c>
      <c r="AU85" s="24" t="s">
        <v>118</v>
      </c>
      <c r="BK85" s="175">
        <f>BK86</f>
        <v>0</v>
      </c>
    </row>
    <row r="86" spans="2:65" s="10" customFormat="1" ht="37.35" customHeight="1">
      <c r="B86" s="176"/>
      <c r="C86" s="177"/>
      <c r="D86" s="178" t="s">
        <v>77</v>
      </c>
      <c r="E86" s="179" t="s">
        <v>142</v>
      </c>
      <c r="F86" s="179" t="s">
        <v>143</v>
      </c>
      <c r="G86" s="177"/>
      <c r="H86" s="177"/>
      <c r="I86" s="180"/>
      <c r="J86" s="181">
        <f>BK86</f>
        <v>0</v>
      </c>
      <c r="K86" s="177"/>
      <c r="L86" s="182"/>
      <c r="M86" s="183"/>
      <c r="N86" s="184"/>
      <c r="O86" s="184"/>
      <c r="P86" s="185">
        <f>P87+P229+P234+P246+P293+P303+P305+P314</f>
        <v>0</v>
      </c>
      <c r="Q86" s="184"/>
      <c r="R86" s="185">
        <f>R87+R229+R234+R246+R293+R303+R305+R314</f>
        <v>1.0885066800000001</v>
      </c>
      <c r="S86" s="184"/>
      <c r="T86" s="186">
        <f>T87+T229+T234+T246+T293+T303+T305+T314</f>
        <v>0.45499999999999996</v>
      </c>
      <c r="AR86" s="187" t="s">
        <v>86</v>
      </c>
      <c r="AT86" s="188" t="s">
        <v>77</v>
      </c>
      <c r="AU86" s="188" t="s">
        <v>78</v>
      </c>
      <c r="AY86" s="187" t="s">
        <v>144</v>
      </c>
      <c r="BK86" s="189">
        <f>BK87+BK229+BK234+BK246+BK293+BK303+BK305+BK314</f>
        <v>0</v>
      </c>
    </row>
    <row r="87" spans="2:65" s="10" customFormat="1" ht="19.899999999999999" customHeight="1">
      <c r="B87" s="176"/>
      <c r="C87" s="177"/>
      <c r="D87" s="178" t="s">
        <v>77</v>
      </c>
      <c r="E87" s="190" t="s">
        <v>86</v>
      </c>
      <c r="F87" s="190" t="s">
        <v>145</v>
      </c>
      <c r="G87" s="177"/>
      <c r="H87" s="177"/>
      <c r="I87" s="180"/>
      <c r="J87" s="191">
        <f>BK87</f>
        <v>0</v>
      </c>
      <c r="K87" s="177"/>
      <c r="L87" s="182"/>
      <c r="M87" s="183"/>
      <c r="N87" s="184"/>
      <c r="O87" s="184"/>
      <c r="P87" s="185">
        <f>SUM(P88:P228)</f>
        <v>0</v>
      </c>
      <c r="Q87" s="184"/>
      <c r="R87" s="185">
        <f>SUM(R88:R228)</f>
        <v>0.32209713999999995</v>
      </c>
      <c r="S87" s="184"/>
      <c r="T87" s="186">
        <f>SUM(T88:T228)</f>
        <v>0</v>
      </c>
      <c r="AR87" s="187" t="s">
        <v>86</v>
      </c>
      <c r="AT87" s="188" t="s">
        <v>77</v>
      </c>
      <c r="AU87" s="188" t="s">
        <v>86</v>
      </c>
      <c r="AY87" s="187" t="s">
        <v>144</v>
      </c>
      <c r="BK87" s="189">
        <f>SUM(BK88:BK228)</f>
        <v>0</v>
      </c>
    </row>
    <row r="88" spans="2:65" s="1" customFormat="1" ht="63.75" customHeight="1">
      <c r="B88" s="41"/>
      <c r="C88" s="192" t="s">
        <v>86</v>
      </c>
      <c r="D88" s="192" t="s">
        <v>146</v>
      </c>
      <c r="E88" s="193" t="s">
        <v>147</v>
      </c>
      <c r="F88" s="194" t="s">
        <v>148</v>
      </c>
      <c r="G88" s="195" t="s">
        <v>149</v>
      </c>
      <c r="H88" s="196">
        <v>4.4000000000000004</v>
      </c>
      <c r="I88" s="197"/>
      <c r="J88" s="198">
        <f>ROUND(I88*H88,2)</f>
        <v>0</v>
      </c>
      <c r="K88" s="194" t="s">
        <v>150</v>
      </c>
      <c r="L88" s="61"/>
      <c r="M88" s="199" t="s">
        <v>76</v>
      </c>
      <c r="N88" s="200" t="s">
        <v>48</v>
      </c>
      <c r="O88" s="42"/>
      <c r="P88" s="201">
        <f>O88*H88</f>
        <v>0</v>
      </c>
      <c r="Q88" s="201">
        <v>8.6800000000000002E-3</v>
      </c>
      <c r="R88" s="201">
        <f>Q88*H88</f>
        <v>3.8192000000000004E-2</v>
      </c>
      <c r="S88" s="201">
        <v>0</v>
      </c>
      <c r="T88" s="202">
        <f>S88*H88</f>
        <v>0</v>
      </c>
      <c r="AR88" s="24" t="s">
        <v>151</v>
      </c>
      <c r="AT88" s="24" t="s">
        <v>146</v>
      </c>
      <c r="AU88" s="24" t="s">
        <v>23</v>
      </c>
      <c r="AY88" s="24" t="s">
        <v>144</v>
      </c>
      <c r="BE88" s="203">
        <f>IF(N88="základní",J88,0)</f>
        <v>0</v>
      </c>
      <c r="BF88" s="203">
        <f>IF(N88="snížená",J88,0)</f>
        <v>0</v>
      </c>
      <c r="BG88" s="203">
        <f>IF(N88="zákl. přenesená",J88,0)</f>
        <v>0</v>
      </c>
      <c r="BH88" s="203">
        <f>IF(N88="sníž. přenesená",J88,0)</f>
        <v>0</v>
      </c>
      <c r="BI88" s="203">
        <f>IF(N88="nulová",J88,0)</f>
        <v>0</v>
      </c>
      <c r="BJ88" s="24" t="s">
        <v>86</v>
      </c>
      <c r="BK88" s="203">
        <f>ROUND(I88*H88,2)</f>
        <v>0</v>
      </c>
      <c r="BL88" s="24" t="s">
        <v>151</v>
      </c>
      <c r="BM88" s="24" t="s">
        <v>891</v>
      </c>
    </row>
    <row r="89" spans="2:65" s="1" customFormat="1" ht="81">
      <c r="B89" s="41"/>
      <c r="C89" s="63"/>
      <c r="D89" s="204" t="s">
        <v>153</v>
      </c>
      <c r="E89" s="63"/>
      <c r="F89" s="205" t="s">
        <v>154</v>
      </c>
      <c r="G89" s="63"/>
      <c r="H89" s="63"/>
      <c r="I89" s="163"/>
      <c r="J89" s="63"/>
      <c r="K89" s="63"/>
      <c r="L89" s="61"/>
      <c r="M89" s="206"/>
      <c r="N89" s="42"/>
      <c r="O89" s="42"/>
      <c r="P89" s="42"/>
      <c r="Q89" s="42"/>
      <c r="R89" s="42"/>
      <c r="S89" s="42"/>
      <c r="T89" s="78"/>
      <c r="AT89" s="24" t="s">
        <v>153</v>
      </c>
      <c r="AU89" s="24" t="s">
        <v>23</v>
      </c>
    </row>
    <row r="90" spans="2:65" s="11" customFormat="1" ht="13.5">
      <c r="B90" s="207"/>
      <c r="C90" s="208"/>
      <c r="D90" s="204" t="s">
        <v>155</v>
      </c>
      <c r="E90" s="209" t="s">
        <v>76</v>
      </c>
      <c r="F90" s="210" t="s">
        <v>892</v>
      </c>
      <c r="G90" s="208"/>
      <c r="H90" s="211">
        <v>4.4000000000000004</v>
      </c>
      <c r="I90" s="212"/>
      <c r="J90" s="208"/>
      <c r="K90" s="208"/>
      <c r="L90" s="213"/>
      <c r="M90" s="214"/>
      <c r="N90" s="215"/>
      <c r="O90" s="215"/>
      <c r="P90" s="215"/>
      <c r="Q90" s="215"/>
      <c r="R90" s="215"/>
      <c r="S90" s="215"/>
      <c r="T90" s="216"/>
      <c r="AT90" s="217" t="s">
        <v>155</v>
      </c>
      <c r="AU90" s="217" t="s">
        <v>23</v>
      </c>
      <c r="AV90" s="11" t="s">
        <v>23</v>
      </c>
      <c r="AW90" s="11" t="s">
        <v>40</v>
      </c>
      <c r="AX90" s="11" t="s">
        <v>78</v>
      </c>
      <c r="AY90" s="217" t="s">
        <v>144</v>
      </c>
    </row>
    <row r="91" spans="2:65" s="12" customFormat="1" ht="13.5">
      <c r="B91" s="218"/>
      <c r="C91" s="219"/>
      <c r="D91" s="204" t="s">
        <v>155</v>
      </c>
      <c r="E91" s="220" t="s">
        <v>76</v>
      </c>
      <c r="F91" s="221" t="s">
        <v>158</v>
      </c>
      <c r="G91" s="219"/>
      <c r="H91" s="222">
        <v>4.4000000000000004</v>
      </c>
      <c r="I91" s="223"/>
      <c r="J91" s="219"/>
      <c r="K91" s="219"/>
      <c r="L91" s="224"/>
      <c r="M91" s="225"/>
      <c r="N91" s="226"/>
      <c r="O91" s="226"/>
      <c r="P91" s="226"/>
      <c r="Q91" s="226"/>
      <c r="R91" s="226"/>
      <c r="S91" s="226"/>
      <c r="T91" s="227"/>
      <c r="AT91" s="228" t="s">
        <v>155</v>
      </c>
      <c r="AU91" s="228" t="s">
        <v>23</v>
      </c>
      <c r="AV91" s="12" t="s">
        <v>151</v>
      </c>
      <c r="AW91" s="12" t="s">
        <v>40</v>
      </c>
      <c r="AX91" s="12" t="s">
        <v>86</v>
      </c>
      <c r="AY91" s="228" t="s">
        <v>144</v>
      </c>
    </row>
    <row r="92" spans="2:65" s="1" customFormat="1" ht="63.75" customHeight="1">
      <c r="B92" s="41"/>
      <c r="C92" s="192" t="s">
        <v>23</v>
      </c>
      <c r="D92" s="192" t="s">
        <v>146</v>
      </c>
      <c r="E92" s="193" t="s">
        <v>159</v>
      </c>
      <c r="F92" s="194" t="s">
        <v>160</v>
      </c>
      <c r="G92" s="195" t="s">
        <v>149</v>
      </c>
      <c r="H92" s="196">
        <v>2.2000000000000002</v>
      </c>
      <c r="I92" s="197"/>
      <c r="J92" s="198">
        <f>ROUND(I92*H92,2)</f>
        <v>0</v>
      </c>
      <c r="K92" s="194" t="s">
        <v>150</v>
      </c>
      <c r="L92" s="61"/>
      <c r="M92" s="199" t="s">
        <v>76</v>
      </c>
      <c r="N92" s="200" t="s">
        <v>48</v>
      </c>
      <c r="O92" s="42"/>
      <c r="P92" s="201">
        <f>O92*H92</f>
        <v>0</v>
      </c>
      <c r="Q92" s="201">
        <v>1.269E-2</v>
      </c>
      <c r="R92" s="201">
        <f>Q92*H92</f>
        <v>2.7918000000000002E-2</v>
      </c>
      <c r="S92" s="201">
        <v>0</v>
      </c>
      <c r="T92" s="202">
        <f>S92*H92</f>
        <v>0</v>
      </c>
      <c r="AR92" s="24" t="s">
        <v>151</v>
      </c>
      <c r="AT92" s="24" t="s">
        <v>146</v>
      </c>
      <c r="AU92" s="24" t="s">
        <v>23</v>
      </c>
      <c r="AY92" s="24" t="s">
        <v>144</v>
      </c>
      <c r="BE92" s="203">
        <f>IF(N92="základní",J92,0)</f>
        <v>0</v>
      </c>
      <c r="BF92" s="203">
        <f>IF(N92="snížená",J92,0)</f>
        <v>0</v>
      </c>
      <c r="BG92" s="203">
        <f>IF(N92="zákl. přenesená",J92,0)</f>
        <v>0</v>
      </c>
      <c r="BH92" s="203">
        <f>IF(N92="sníž. přenesená",J92,0)</f>
        <v>0</v>
      </c>
      <c r="BI92" s="203">
        <f>IF(N92="nulová",J92,0)</f>
        <v>0</v>
      </c>
      <c r="BJ92" s="24" t="s">
        <v>86</v>
      </c>
      <c r="BK92" s="203">
        <f>ROUND(I92*H92,2)</f>
        <v>0</v>
      </c>
      <c r="BL92" s="24" t="s">
        <v>151</v>
      </c>
      <c r="BM92" s="24" t="s">
        <v>893</v>
      </c>
    </row>
    <row r="93" spans="2:65" s="1" customFormat="1" ht="81">
      <c r="B93" s="41"/>
      <c r="C93" s="63"/>
      <c r="D93" s="204" t="s">
        <v>153</v>
      </c>
      <c r="E93" s="63"/>
      <c r="F93" s="205" t="s">
        <v>154</v>
      </c>
      <c r="G93" s="63"/>
      <c r="H93" s="63"/>
      <c r="I93" s="163"/>
      <c r="J93" s="63"/>
      <c r="K93" s="63"/>
      <c r="L93" s="61"/>
      <c r="M93" s="206"/>
      <c r="N93" s="42"/>
      <c r="O93" s="42"/>
      <c r="P93" s="42"/>
      <c r="Q93" s="42"/>
      <c r="R93" s="42"/>
      <c r="S93" s="42"/>
      <c r="T93" s="78"/>
      <c r="AT93" s="24" t="s">
        <v>153</v>
      </c>
      <c r="AU93" s="24" t="s">
        <v>23</v>
      </c>
    </row>
    <row r="94" spans="2:65" s="11" customFormat="1" ht="13.5">
      <c r="B94" s="207"/>
      <c r="C94" s="208"/>
      <c r="D94" s="204" t="s">
        <v>155</v>
      </c>
      <c r="E94" s="209" t="s">
        <v>76</v>
      </c>
      <c r="F94" s="210" t="s">
        <v>894</v>
      </c>
      <c r="G94" s="208"/>
      <c r="H94" s="211">
        <v>2.2000000000000002</v>
      </c>
      <c r="I94" s="212"/>
      <c r="J94" s="208"/>
      <c r="K94" s="208"/>
      <c r="L94" s="213"/>
      <c r="M94" s="214"/>
      <c r="N94" s="215"/>
      <c r="O94" s="215"/>
      <c r="P94" s="215"/>
      <c r="Q94" s="215"/>
      <c r="R94" s="215"/>
      <c r="S94" s="215"/>
      <c r="T94" s="216"/>
      <c r="AT94" s="217" t="s">
        <v>155</v>
      </c>
      <c r="AU94" s="217" t="s">
        <v>23</v>
      </c>
      <c r="AV94" s="11" t="s">
        <v>23</v>
      </c>
      <c r="AW94" s="11" t="s">
        <v>40</v>
      </c>
      <c r="AX94" s="11" t="s">
        <v>78</v>
      </c>
      <c r="AY94" s="217" t="s">
        <v>144</v>
      </c>
    </row>
    <row r="95" spans="2:65" s="12" customFormat="1" ht="13.5">
      <c r="B95" s="218"/>
      <c r="C95" s="219"/>
      <c r="D95" s="204" t="s">
        <v>155</v>
      </c>
      <c r="E95" s="220" t="s">
        <v>76</v>
      </c>
      <c r="F95" s="221" t="s">
        <v>158</v>
      </c>
      <c r="G95" s="219"/>
      <c r="H95" s="222">
        <v>2.2000000000000002</v>
      </c>
      <c r="I95" s="223"/>
      <c r="J95" s="219"/>
      <c r="K95" s="219"/>
      <c r="L95" s="224"/>
      <c r="M95" s="225"/>
      <c r="N95" s="226"/>
      <c r="O95" s="226"/>
      <c r="P95" s="226"/>
      <c r="Q95" s="226"/>
      <c r="R95" s="226"/>
      <c r="S95" s="226"/>
      <c r="T95" s="227"/>
      <c r="AT95" s="228" t="s">
        <v>155</v>
      </c>
      <c r="AU95" s="228" t="s">
        <v>23</v>
      </c>
      <c r="AV95" s="12" t="s">
        <v>151</v>
      </c>
      <c r="AW95" s="12" t="s">
        <v>40</v>
      </c>
      <c r="AX95" s="12" t="s">
        <v>86</v>
      </c>
      <c r="AY95" s="228" t="s">
        <v>144</v>
      </c>
    </row>
    <row r="96" spans="2:65" s="1" customFormat="1" ht="25.5" customHeight="1">
      <c r="B96" s="41"/>
      <c r="C96" s="192" t="s">
        <v>163</v>
      </c>
      <c r="D96" s="192" t="s">
        <v>146</v>
      </c>
      <c r="E96" s="193" t="s">
        <v>164</v>
      </c>
      <c r="F96" s="194" t="s">
        <v>165</v>
      </c>
      <c r="G96" s="195" t="s">
        <v>166</v>
      </c>
      <c r="H96" s="196">
        <v>2</v>
      </c>
      <c r="I96" s="197"/>
      <c r="J96" s="198">
        <f>ROUND(I96*H96,2)</f>
        <v>0</v>
      </c>
      <c r="K96" s="194" t="s">
        <v>150</v>
      </c>
      <c r="L96" s="61"/>
      <c r="M96" s="199" t="s">
        <v>76</v>
      </c>
      <c r="N96" s="200" t="s">
        <v>48</v>
      </c>
      <c r="O96" s="42"/>
      <c r="P96" s="201">
        <f>O96*H96</f>
        <v>0</v>
      </c>
      <c r="Q96" s="201">
        <v>6.4999999999999997E-4</v>
      </c>
      <c r="R96" s="201">
        <f>Q96*H96</f>
        <v>1.2999999999999999E-3</v>
      </c>
      <c r="S96" s="201">
        <v>0</v>
      </c>
      <c r="T96" s="202">
        <f>S96*H96</f>
        <v>0</v>
      </c>
      <c r="AR96" s="24" t="s">
        <v>151</v>
      </c>
      <c r="AT96" s="24" t="s">
        <v>146</v>
      </c>
      <c r="AU96" s="24" t="s">
        <v>23</v>
      </c>
      <c r="AY96" s="24" t="s">
        <v>144</v>
      </c>
      <c r="BE96" s="203">
        <f>IF(N96="základní",J96,0)</f>
        <v>0</v>
      </c>
      <c r="BF96" s="203">
        <f>IF(N96="snížená",J96,0)</f>
        <v>0</v>
      </c>
      <c r="BG96" s="203">
        <f>IF(N96="zákl. přenesená",J96,0)</f>
        <v>0</v>
      </c>
      <c r="BH96" s="203">
        <f>IF(N96="sníž. přenesená",J96,0)</f>
        <v>0</v>
      </c>
      <c r="BI96" s="203">
        <f>IF(N96="nulová",J96,0)</f>
        <v>0</v>
      </c>
      <c r="BJ96" s="24" t="s">
        <v>86</v>
      </c>
      <c r="BK96" s="203">
        <f>ROUND(I96*H96,2)</f>
        <v>0</v>
      </c>
      <c r="BL96" s="24" t="s">
        <v>151</v>
      </c>
      <c r="BM96" s="24" t="s">
        <v>895</v>
      </c>
    </row>
    <row r="97" spans="2:65" s="1" customFormat="1" ht="135">
      <c r="B97" s="41"/>
      <c r="C97" s="63"/>
      <c r="D97" s="204" t="s">
        <v>153</v>
      </c>
      <c r="E97" s="63"/>
      <c r="F97" s="205" t="s">
        <v>168</v>
      </c>
      <c r="G97" s="63"/>
      <c r="H97" s="63"/>
      <c r="I97" s="163"/>
      <c r="J97" s="63"/>
      <c r="K97" s="63"/>
      <c r="L97" s="61"/>
      <c r="M97" s="206"/>
      <c r="N97" s="42"/>
      <c r="O97" s="42"/>
      <c r="P97" s="42"/>
      <c r="Q97" s="42"/>
      <c r="R97" s="42"/>
      <c r="S97" s="42"/>
      <c r="T97" s="78"/>
      <c r="AT97" s="24" t="s">
        <v>153</v>
      </c>
      <c r="AU97" s="24" t="s">
        <v>23</v>
      </c>
    </row>
    <row r="98" spans="2:65" s="1" customFormat="1" ht="25.5" customHeight="1">
      <c r="B98" s="41"/>
      <c r="C98" s="192" t="s">
        <v>151</v>
      </c>
      <c r="D98" s="192" t="s">
        <v>146</v>
      </c>
      <c r="E98" s="193" t="s">
        <v>169</v>
      </c>
      <c r="F98" s="194" t="s">
        <v>170</v>
      </c>
      <c r="G98" s="195" t="s">
        <v>166</v>
      </c>
      <c r="H98" s="196">
        <v>2</v>
      </c>
      <c r="I98" s="197"/>
      <c r="J98" s="198">
        <f>ROUND(I98*H98,2)</f>
        <v>0</v>
      </c>
      <c r="K98" s="194" t="s">
        <v>150</v>
      </c>
      <c r="L98" s="61"/>
      <c r="M98" s="199" t="s">
        <v>76</v>
      </c>
      <c r="N98" s="200" t="s">
        <v>48</v>
      </c>
      <c r="O98" s="42"/>
      <c r="P98" s="201">
        <f>O98*H98</f>
        <v>0</v>
      </c>
      <c r="Q98" s="201">
        <v>0</v>
      </c>
      <c r="R98" s="201">
        <f>Q98*H98</f>
        <v>0</v>
      </c>
      <c r="S98" s="201">
        <v>0</v>
      </c>
      <c r="T98" s="202">
        <f>S98*H98</f>
        <v>0</v>
      </c>
      <c r="AR98" s="24" t="s">
        <v>151</v>
      </c>
      <c r="AT98" s="24" t="s">
        <v>146</v>
      </c>
      <c r="AU98" s="24" t="s">
        <v>23</v>
      </c>
      <c r="AY98" s="24" t="s">
        <v>144</v>
      </c>
      <c r="BE98" s="203">
        <f>IF(N98="základní",J98,0)</f>
        <v>0</v>
      </c>
      <c r="BF98" s="203">
        <f>IF(N98="snížená",J98,0)</f>
        <v>0</v>
      </c>
      <c r="BG98" s="203">
        <f>IF(N98="zákl. přenesená",J98,0)</f>
        <v>0</v>
      </c>
      <c r="BH98" s="203">
        <f>IF(N98="sníž. přenesená",J98,0)</f>
        <v>0</v>
      </c>
      <c r="BI98" s="203">
        <f>IF(N98="nulová",J98,0)</f>
        <v>0</v>
      </c>
      <c r="BJ98" s="24" t="s">
        <v>86</v>
      </c>
      <c r="BK98" s="203">
        <f>ROUND(I98*H98,2)</f>
        <v>0</v>
      </c>
      <c r="BL98" s="24" t="s">
        <v>151</v>
      </c>
      <c r="BM98" s="24" t="s">
        <v>896</v>
      </c>
    </row>
    <row r="99" spans="2:65" s="1" customFormat="1" ht="135">
      <c r="B99" s="41"/>
      <c r="C99" s="63"/>
      <c r="D99" s="204" t="s">
        <v>153</v>
      </c>
      <c r="E99" s="63"/>
      <c r="F99" s="205" t="s">
        <v>168</v>
      </c>
      <c r="G99" s="63"/>
      <c r="H99" s="63"/>
      <c r="I99" s="163"/>
      <c r="J99" s="63"/>
      <c r="K99" s="63"/>
      <c r="L99" s="61"/>
      <c r="M99" s="206"/>
      <c r="N99" s="42"/>
      <c r="O99" s="42"/>
      <c r="P99" s="42"/>
      <c r="Q99" s="42"/>
      <c r="R99" s="42"/>
      <c r="S99" s="42"/>
      <c r="T99" s="78"/>
      <c r="AT99" s="24" t="s">
        <v>153</v>
      </c>
      <c r="AU99" s="24" t="s">
        <v>23</v>
      </c>
    </row>
    <row r="100" spans="2:65" s="1" customFormat="1" ht="25.5" customHeight="1">
      <c r="B100" s="41"/>
      <c r="C100" s="192" t="s">
        <v>172</v>
      </c>
      <c r="D100" s="192" t="s">
        <v>146</v>
      </c>
      <c r="E100" s="193" t="s">
        <v>173</v>
      </c>
      <c r="F100" s="194" t="s">
        <v>174</v>
      </c>
      <c r="G100" s="195" t="s">
        <v>175</v>
      </c>
      <c r="H100" s="196">
        <v>6</v>
      </c>
      <c r="I100" s="197"/>
      <c r="J100" s="198">
        <f>ROUND(I100*H100,2)</f>
        <v>0</v>
      </c>
      <c r="K100" s="194" t="s">
        <v>150</v>
      </c>
      <c r="L100" s="61"/>
      <c r="M100" s="199" t="s">
        <v>76</v>
      </c>
      <c r="N100" s="200" t="s">
        <v>48</v>
      </c>
      <c r="O100" s="42"/>
      <c r="P100" s="201">
        <f>O100*H100</f>
        <v>0</v>
      </c>
      <c r="Q100" s="201">
        <v>6.4000000000000005E-4</v>
      </c>
      <c r="R100" s="201">
        <f>Q100*H100</f>
        <v>3.8400000000000005E-3</v>
      </c>
      <c r="S100" s="201">
        <v>0</v>
      </c>
      <c r="T100" s="202">
        <f>S100*H100</f>
        <v>0</v>
      </c>
      <c r="AR100" s="24" t="s">
        <v>151</v>
      </c>
      <c r="AT100" s="24" t="s">
        <v>146</v>
      </c>
      <c r="AU100" s="24" t="s">
        <v>23</v>
      </c>
      <c r="AY100" s="24" t="s">
        <v>144</v>
      </c>
      <c r="BE100" s="203">
        <f>IF(N100="základní",J100,0)</f>
        <v>0</v>
      </c>
      <c r="BF100" s="203">
        <f>IF(N100="snížená",J100,0)</f>
        <v>0</v>
      </c>
      <c r="BG100" s="203">
        <f>IF(N100="zákl. přenesená",J100,0)</f>
        <v>0</v>
      </c>
      <c r="BH100" s="203">
        <f>IF(N100="sníž. přenesená",J100,0)</f>
        <v>0</v>
      </c>
      <c r="BI100" s="203">
        <f>IF(N100="nulová",J100,0)</f>
        <v>0</v>
      </c>
      <c r="BJ100" s="24" t="s">
        <v>86</v>
      </c>
      <c r="BK100" s="203">
        <f>ROUND(I100*H100,2)</f>
        <v>0</v>
      </c>
      <c r="BL100" s="24" t="s">
        <v>151</v>
      </c>
      <c r="BM100" s="24" t="s">
        <v>897</v>
      </c>
    </row>
    <row r="101" spans="2:65" s="1" customFormat="1" ht="135">
      <c r="B101" s="41"/>
      <c r="C101" s="63"/>
      <c r="D101" s="204" t="s">
        <v>153</v>
      </c>
      <c r="E101" s="63"/>
      <c r="F101" s="205" t="s">
        <v>168</v>
      </c>
      <c r="G101" s="63"/>
      <c r="H101" s="63"/>
      <c r="I101" s="163"/>
      <c r="J101" s="63"/>
      <c r="K101" s="63"/>
      <c r="L101" s="61"/>
      <c r="M101" s="206"/>
      <c r="N101" s="42"/>
      <c r="O101" s="42"/>
      <c r="P101" s="42"/>
      <c r="Q101" s="42"/>
      <c r="R101" s="42"/>
      <c r="S101" s="42"/>
      <c r="T101" s="78"/>
      <c r="AT101" s="24" t="s">
        <v>153</v>
      </c>
      <c r="AU101" s="24" t="s">
        <v>23</v>
      </c>
    </row>
    <row r="102" spans="2:65" s="11" customFormat="1" ht="13.5">
      <c r="B102" s="207"/>
      <c r="C102" s="208"/>
      <c r="D102" s="204" t="s">
        <v>155</v>
      </c>
      <c r="E102" s="209" t="s">
        <v>76</v>
      </c>
      <c r="F102" s="210" t="s">
        <v>898</v>
      </c>
      <c r="G102" s="208"/>
      <c r="H102" s="211">
        <v>6</v>
      </c>
      <c r="I102" s="212"/>
      <c r="J102" s="208"/>
      <c r="K102" s="208"/>
      <c r="L102" s="213"/>
      <c r="M102" s="214"/>
      <c r="N102" s="215"/>
      <c r="O102" s="215"/>
      <c r="P102" s="215"/>
      <c r="Q102" s="215"/>
      <c r="R102" s="215"/>
      <c r="S102" s="215"/>
      <c r="T102" s="216"/>
      <c r="AT102" s="217" t="s">
        <v>155</v>
      </c>
      <c r="AU102" s="217" t="s">
        <v>23</v>
      </c>
      <c r="AV102" s="11" t="s">
        <v>23</v>
      </c>
      <c r="AW102" s="11" t="s">
        <v>40</v>
      </c>
      <c r="AX102" s="11" t="s">
        <v>78</v>
      </c>
      <c r="AY102" s="217" t="s">
        <v>144</v>
      </c>
    </row>
    <row r="103" spans="2:65" s="12" customFormat="1" ht="13.5">
      <c r="B103" s="218"/>
      <c r="C103" s="219"/>
      <c r="D103" s="204" t="s">
        <v>155</v>
      </c>
      <c r="E103" s="220" t="s">
        <v>76</v>
      </c>
      <c r="F103" s="221" t="s">
        <v>158</v>
      </c>
      <c r="G103" s="219"/>
      <c r="H103" s="222">
        <v>6</v>
      </c>
      <c r="I103" s="223"/>
      <c r="J103" s="219"/>
      <c r="K103" s="219"/>
      <c r="L103" s="224"/>
      <c r="M103" s="225"/>
      <c r="N103" s="226"/>
      <c r="O103" s="226"/>
      <c r="P103" s="226"/>
      <c r="Q103" s="226"/>
      <c r="R103" s="226"/>
      <c r="S103" s="226"/>
      <c r="T103" s="227"/>
      <c r="AT103" s="228" t="s">
        <v>155</v>
      </c>
      <c r="AU103" s="228" t="s">
        <v>23</v>
      </c>
      <c r="AV103" s="12" t="s">
        <v>151</v>
      </c>
      <c r="AW103" s="12" t="s">
        <v>40</v>
      </c>
      <c r="AX103" s="12" t="s">
        <v>86</v>
      </c>
      <c r="AY103" s="228" t="s">
        <v>144</v>
      </c>
    </row>
    <row r="104" spans="2:65" s="1" customFormat="1" ht="25.5" customHeight="1">
      <c r="B104" s="41"/>
      <c r="C104" s="192" t="s">
        <v>178</v>
      </c>
      <c r="D104" s="192" t="s">
        <v>146</v>
      </c>
      <c r="E104" s="193" t="s">
        <v>179</v>
      </c>
      <c r="F104" s="194" t="s">
        <v>180</v>
      </c>
      <c r="G104" s="195" t="s">
        <v>175</v>
      </c>
      <c r="H104" s="196">
        <v>6</v>
      </c>
      <c r="I104" s="197"/>
      <c r="J104" s="198">
        <f>ROUND(I104*H104,2)</f>
        <v>0</v>
      </c>
      <c r="K104" s="194" t="s">
        <v>150</v>
      </c>
      <c r="L104" s="61"/>
      <c r="M104" s="199" t="s">
        <v>76</v>
      </c>
      <c r="N104" s="200" t="s">
        <v>48</v>
      </c>
      <c r="O104" s="42"/>
      <c r="P104" s="201">
        <f>O104*H104</f>
        <v>0</v>
      </c>
      <c r="Q104" s="201">
        <v>0</v>
      </c>
      <c r="R104" s="201">
        <f>Q104*H104</f>
        <v>0</v>
      </c>
      <c r="S104" s="201">
        <v>0</v>
      </c>
      <c r="T104" s="202">
        <f>S104*H104</f>
        <v>0</v>
      </c>
      <c r="AR104" s="24" t="s">
        <v>151</v>
      </c>
      <c r="AT104" s="24" t="s">
        <v>146</v>
      </c>
      <c r="AU104" s="24" t="s">
        <v>23</v>
      </c>
      <c r="AY104" s="24" t="s">
        <v>144</v>
      </c>
      <c r="BE104" s="203">
        <f>IF(N104="základní",J104,0)</f>
        <v>0</v>
      </c>
      <c r="BF104" s="203">
        <f>IF(N104="snížená",J104,0)</f>
        <v>0</v>
      </c>
      <c r="BG104" s="203">
        <f>IF(N104="zákl. přenesená",J104,0)</f>
        <v>0</v>
      </c>
      <c r="BH104" s="203">
        <f>IF(N104="sníž. přenesená",J104,0)</f>
        <v>0</v>
      </c>
      <c r="BI104" s="203">
        <f>IF(N104="nulová",J104,0)</f>
        <v>0</v>
      </c>
      <c r="BJ104" s="24" t="s">
        <v>86</v>
      </c>
      <c r="BK104" s="203">
        <f>ROUND(I104*H104,2)</f>
        <v>0</v>
      </c>
      <c r="BL104" s="24" t="s">
        <v>151</v>
      </c>
      <c r="BM104" s="24" t="s">
        <v>899</v>
      </c>
    </row>
    <row r="105" spans="2:65" s="1" customFormat="1" ht="135">
      <c r="B105" s="41"/>
      <c r="C105" s="63"/>
      <c r="D105" s="204" t="s">
        <v>153</v>
      </c>
      <c r="E105" s="63"/>
      <c r="F105" s="205" t="s">
        <v>168</v>
      </c>
      <c r="G105" s="63"/>
      <c r="H105" s="63"/>
      <c r="I105" s="163"/>
      <c r="J105" s="63"/>
      <c r="K105" s="63"/>
      <c r="L105" s="61"/>
      <c r="M105" s="206"/>
      <c r="N105" s="42"/>
      <c r="O105" s="42"/>
      <c r="P105" s="42"/>
      <c r="Q105" s="42"/>
      <c r="R105" s="42"/>
      <c r="S105" s="42"/>
      <c r="T105" s="78"/>
      <c r="AT105" s="24" t="s">
        <v>153</v>
      </c>
      <c r="AU105" s="24" t="s">
        <v>23</v>
      </c>
    </row>
    <row r="106" spans="2:65" s="1" customFormat="1" ht="25.5" customHeight="1">
      <c r="B106" s="41"/>
      <c r="C106" s="192" t="s">
        <v>182</v>
      </c>
      <c r="D106" s="192" t="s">
        <v>146</v>
      </c>
      <c r="E106" s="193" t="s">
        <v>183</v>
      </c>
      <c r="F106" s="194" t="s">
        <v>184</v>
      </c>
      <c r="G106" s="195" t="s">
        <v>149</v>
      </c>
      <c r="H106" s="196">
        <v>68.7</v>
      </c>
      <c r="I106" s="197"/>
      <c r="J106" s="198">
        <f>ROUND(I106*H106,2)</f>
        <v>0</v>
      </c>
      <c r="K106" s="194" t="s">
        <v>150</v>
      </c>
      <c r="L106" s="61"/>
      <c r="M106" s="199" t="s">
        <v>76</v>
      </c>
      <c r="N106" s="200" t="s">
        <v>48</v>
      </c>
      <c r="O106" s="42"/>
      <c r="P106" s="201">
        <f>O106*H106</f>
        <v>0</v>
      </c>
      <c r="Q106" s="201">
        <v>1E-4</v>
      </c>
      <c r="R106" s="201">
        <f>Q106*H106</f>
        <v>6.8700000000000002E-3</v>
      </c>
      <c r="S106" s="201">
        <v>0</v>
      </c>
      <c r="T106" s="202">
        <f>S106*H106</f>
        <v>0</v>
      </c>
      <c r="AR106" s="24" t="s">
        <v>151</v>
      </c>
      <c r="AT106" s="24" t="s">
        <v>146</v>
      </c>
      <c r="AU106" s="24" t="s">
        <v>23</v>
      </c>
      <c r="AY106" s="24" t="s">
        <v>144</v>
      </c>
      <c r="BE106" s="203">
        <f>IF(N106="základní",J106,0)</f>
        <v>0</v>
      </c>
      <c r="BF106" s="203">
        <f>IF(N106="snížená",J106,0)</f>
        <v>0</v>
      </c>
      <c r="BG106" s="203">
        <f>IF(N106="zákl. přenesená",J106,0)</f>
        <v>0</v>
      </c>
      <c r="BH106" s="203">
        <f>IF(N106="sníž. přenesená",J106,0)</f>
        <v>0</v>
      </c>
      <c r="BI106" s="203">
        <f>IF(N106="nulová",J106,0)</f>
        <v>0</v>
      </c>
      <c r="BJ106" s="24" t="s">
        <v>86</v>
      </c>
      <c r="BK106" s="203">
        <f>ROUND(I106*H106,2)</f>
        <v>0</v>
      </c>
      <c r="BL106" s="24" t="s">
        <v>151</v>
      </c>
      <c r="BM106" s="24" t="s">
        <v>900</v>
      </c>
    </row>
    <row r="107" spans="2:65" s="1" customFormat="1" ht="135">
      <c r="B107" s="41"/>
      <c r="C107" s="63"/>
      <c r="D107" s="204" t="s">
        <v>153</v>
      </c>
      <c r="E107" s="63"/>
      <c r="F107" s="205" t="s">
        <v>168</v>
      </c>
      <c r="G107" s="63"/>
      <c r="H107" s="63"/>
      <c r="I107" s="163"/>
      <c r="J107" s="63"/>
      <c r="K107" s="63"/>
      <c r="L107" s="61"/>
      <c r="M107" s="206"/>
      <c r="N107" s="42"/>
      <c r="O107" s="42"/>
      <c r="P107" s="42"/>
      <c r="Q107" s="42"/>
      <c r="R107" s="42"/>
      <c r="S107" s="42"/>
      <c r="T107" s="78"/>
      <c r="AT107" s="24" t="s">
        <v>153</v>
      </c>
      <c r="AU107" s="24" t="s">
        <v>23</v>
      </c>
    </row>
    <row r="108" spans="2:65" s="11" customFormat="1" ht="13.5">
      <c r="B108" s="207"/>
      <c r="C108" s="208"/>
      <c r="D108" s="204" t="s">
        <v>155</v>
      </c>
      <c r="E108" s="209" t="s">
        <v>76</v>
      </c>
      <c r="F108" s="210" t="s">
        <v>901</v>
      </c>
      <c r="G108" s="208"/>
      <c r="H108" s="211">
        <v>68.7</v>
      </c>
      <c r="I108" s="212"/>
      <c r="J108" s="208"/>
      <c r="K108" s="208"/>
      <c r="L108" s="213"/>
      <c r="M108" s="214"/>
      <c r="N108" s="215"/>
      <c r="O108" s="215"/>
      <c r="P108" s="215"/>
      <c r="Q108" s="215"/>
      <c r="R108" s="215"/>
      <c r="S108" s="215"/>
      <c r="T108" s="216"/>
      <c r="AT108" s="217" t="s">
        <v>155</v>
      </c>
      <c r="AU108" s="217" t="s">
        <v>23</v>
      </c>
      <c r="AV108" s="11" t="s">
        <v>23</v>
      </c>
      <c r="AW108" s="11" t="s">
        <v>40</v>
      </c>
      <c r="AX108" s="11" t="s">
        <v>78</v>
      </c>
      <c r="AY108" s="217" t="s">
        <v>144</v>
      </c>
    </row>
    <row r="109" spans="2:65" s="12" customFormat="1" ht="13.5">
      <c r="B109" s="218"/>
      <c r="C109" s="219"/>
      <c r="D109" s="204" t="s">
        <v>155</v>
      </c>
      <c r="E109" s="220" t="s">
        <v>76</v>
      </c>
      <c r="F109" s="221" t="s">
        <v>158</v>
      </c>
      <c r="G109" s="219"/>
      <c r="H109" s="222">
        <v>68.7</v>
      </c>
      <c r="I109" s="223"/>
      <c r="J109" s="219"/>
      <c r="K109" s="219"/>
      <c r="L109" s="224"/>
      <c r="M109" s="225"/>
      <c r="N109" s="226"/>
      <c r="O109" s="226"/>
      <c r="P109" s="226"/>
      <c r="Q109" s="226"/>
      <c r="R109" s="226"/>
      <c r="S109" s="226"/>
      <c r="T109" s="227"/>
      <c r="AT109" s="228" t="s">
        <v>155</v>
      </c>
      <c r="AU109" s="228" t="s">
        <v>23</v>
      </c>
      <c r="AV109" s="12" t="s">
        <v>151</v>
      </c>
      <c r="AW109" s="12" t="s">
        <v>40</v>
      </c>
      <c r="AX109" s="12" t="s">
        <v>86</v>
      </c>
      <c r="AY109" s="228" t="s">
        <v>144</v>
      </c>
    </row>
    <row r="110" spans="2:65" s="1" customFormat="1" ht="25.5" customHeight="1">
      <c r="B110" s="41"/>
      <c r="C110" s="192" t="s">
        <v>187</v>
      </c>
      <c r="D110" s="192" t="s">
        <v>146</v>
      </c>
      <c r="E110" s="193" t="s">
        <v>188</v>
      </c>
      <c r="F110" s="194" t="s">
        <v>189</v>
      </c>
      <c r="G110" s="195" t="s">
        <v>149</v>
      </c>
      <c r="H110" s="196">
        <v>68.7</v>
      </c>
      <c r="I110" s="197"/>
      <c r="J110" s="198">
        <f>ROUND(I110*H110,2)</f>
        <v>0</v>
      </c>
      <c r="K110" s="194" t="s">
        <v>150</v>
      </c>
      <c r="L110" s="61"/>
      <c r="M110" s="199" t="s">
        <v>76</v>
      </c>
      <c r="N110" s="200" t="s">
        <v>48</v>
      </c>
      <c r="O110" s="42"/>
      <c r="P110" s="201">
        <f>O110*H110</f>
        <v>0</v>
      </c>
      <c r="Q110" s="201">
        <v>0</v>
      </c>
      <c r="R110" s="201">
        <f>Q110*H110</f>
        <v>0</v>
      </c>
      <c r="S110" s="201">
        <v>0</v>
      </c>
      <c r="T110" s="202">
        <f>S110*H110</f>
        <v>0</v>
      </c>
      <c r="AR110" s="24" t="s">
        <v>151</v>
      </c>
      <c r="AT110" s="24" t="s">
        <v>146</v>
      </c>
      <c r="AU110" s="24" t="s">
        <v>23</v>
      </c>
      <c r="AY110" s="24" t="s">
        <v>144</v>
      </c>
      <c r="BE110" s="203">
        <f>IF(N110="základní",J110,0)</f>
        <v>0</v>
      </c>
      <c r="BF110" s="203">
        <f>IF(N110="snížená",J110,0)</f>
        <v>0</v>
      </c>
      <c r="BG110" s="203">
        <f>IF(N110="zákl. přenesená",J110,0)</f>
        <v>0</v>
      </c>
      <c r="BH110" s="203">
        <f>IF(N110="sníž. přenesená",J110,0)</f>
        <v>0</v>
      </c>
      <c r="BI110" s="203">
        <f>IF(N110="nulová",J110,0)</f>
        <v>0</v>
      </c>
      <c r="BJ110" s="24" t="s">
        <v>86</v>
      </c>
      <c r="BK110" s="203">
        <f>ROUND(I110*H110,2)</f>
        <v>0</v>
      </c>
      <c r="BL110" s="24" t="s">
        <v>151</v>
      </c>
      <c r="BM110" s="24" t="s">
        <v>902</v>
      </c>
    </row>
    <row r="111" spans="2:65" s="1" customFormat="1" ht="135">
      <c r="B111" s="41"/>
      <c r="C111" s="63"/>
      <c r="D111" s="204" t="s">
        <v>153</v>
      </c>
      <c r="E111" s="63"/>
      <c r="F111" s="205" t="s">
        <v>168</v>
      </c>
      <c r="G111" s="63"/>
      <c r="H111" s="63"/>
      <c r="I111" s="163"/>
      <c r="J111" s="63"/>
      <c r="K111" s="63"/>
      <c r="L111" s="61"/>
      <c r="M111" s="206"/>
      <c r="N111" s="42"/>
      <c r="O111" s="42"/>
      <c r="P111" s="42"/>
      <c r="Q111" s="42"/>
      <c r="R111" s="42"/>
      <c r="S111" s="42"/>
      <c r="T111" s="78"/>
      <c r="AT111" s="24" t="s">
        <v>153</v>
      </c>
      <c r="AU111" s="24" t="s">
        <v>23</v>
      </c>
    </row>
    <row r="112" spans="2:65" s="1" customFormat="1" ht="38.25" customHeight="1">
      <c r="B112" s="41"/>
      <c r="C112" s="192" t="s">
        <v>191</v>
      </c>
      <c r="D112" s="192" t="s">
        <v>146</v>
      </c>
      <c r="E112" s="193" t="s">
        <v>192</v>
      </c>
      <c r="F112" s="194" t="s">
        <v>193</v>
      </c>
      <c r="G112" s="195" t="s">
        <v>194</v>
      </c>
      <c r="H112" s="196">
        <v>4.07</v>
      </c>
      <c r="I112" s="197"/>
      <c r="J112" s="198">
        <f>ROUND(I112*H112,2)</f>
        <v>0</v>
      </c>
      <c r="K112" s="194" t="s">
        <v>150</v>
      </c>
      <c r="L112" s="61"/>
      <c r="M112" s="199" t="s">
        <v>76</v>
      </c>
      <c r="N112" s="200" t="s">
        <v>48</v>
      </c>
      <c r="O112" s="42"/>
      <c r="P112" s="201">
        <f>O112*H112</f>
        <v>0</v>
      </c>
      <c r="Q112" s="201">
        <v>0</v>
      </c>
      <c r="R112" s="201">
        <f>Q112*H112</f>
        <v>0</v>
      </c>
      <c r="S112" s="201">
        <v>0</v>
      </c>
      <c r="T112" s="202">
        <f>S112*H112</f>
        <v>0</v>
      </c>
      <c r="AR112" s="24" t="s">
        <v>151</v>
      </c>
      <c r="AT112" s="24" t="s">
        <v>146</v>
      </c>
      <c r="AU112" s="24" t="s">
        <v>23</v>
      </c>
      <c r="AY112" s="24" t="s">
        <v>144</v>
      </c>
      <c r="BE112" s="203">
        <f>IF(N112="základní",J112,0)</f>
        <v>0</v>
      </c>
      <c r="BF112" s="203">
        <f>IF(N112="snížená",J112,0)</f>
        <v>0</v>
      </c>
      <c r="BG112" s="203">
        <f>IF(N112="zákl. přenesená",J112,0)</f>
        <v>0</v>
      </c>
      <c r="BH112" s="203">
        <f>IF(N112="sníž. přenesená",J112,0)</f>
        <v>0</v>
      </c>
      <c r="BI112" s="203">
        <f>IF(N112="nulová",J112,0)</f>
        <v>0</v>
      </c>
      <c r="BJ112" s="24" t="s">
        <v>86</v>
      </c>
      <c r="BK112" s="203">
        <f>ROUND(I112*H112,2)</f>
        <v>0</v>
      </c>
      <c r="BL112" s="24" t="s">
        <v>151</v>
      </c>
      <c r="BM112" s="24" t="s">
        <v>903</v>
      </c>
    </row>
    <row r="113" spans="2:65" s="1" customFormat="1" ht="229.5">
      <c r="B113" s="41"/>
      <c r="C113" s="63"/>
      <c r="D113" s="204" t="s">
        <v>153</v>
      </c>
      <c r="E113" s="63"/>
      <c r="F113" s="205" t="s">
        <v>196</v>
      </c>
      <c r="G113" s="63"/>
      <c r="H113" s="63"/>
      <c r="I113" s="163"/>
      <c r="J113" s="63"/>
      <c r="K113" s="63"/>
      <c r="L113" s="61"/>
      <c r="M113" s="206"/>
      <c r="N113" s="42"/>
      <c r="O113" s="42"/>
      <c r="P113" s="42"/>
      <c r="Q113" s="42"/>
      <c r="R113" s="42"/>
      <c r="S113" s="42"/>
      <c r="T113" s="78"/>
      <c r="AT113" s="24" t="s">
        <v>153</v>
      </c>
      <c r="AU113" s="24" t="s">
        <v>23</v>
      </c>
    </row>
    <row r="114" spans="2:65" s="11" customFormat="1" ht="13.5">
      <c r="B114" s="207"/>
      <c r="C114" s="208"/>
      <c r="D114" s="204" t="s">
        <v>155</v>
      </c>
      <c r="E114" s="209" t="s">
        <v>76</v>
      </c>
      <c r="F114" s="210" t="s">
        <v>904</v>
      </c>
      <c r="G114" s="208"/>
      <c r="H114" s="211">
        <v>4.07</v>
      </c>
      <c r="I114" s="212"/>
      <c r="J114" s="208"/>
      <c r="K114" s="208"/>
      <c r="L114" s="213"/>
      <c r="M114" s="214"/>
      <c r="N114" s="215"/>
      <c r="O114" s="215"/>
      <c r="P114" s="215"/>
      <c r="Q114" s="215"/>
      <c r="R114" s="215"/>
      <c r="S114" s="215"/>
      <c r="T114" s="216"/>
      <c r="AT114" s="217" t="s">
        <v>155</v>
      </c>
      <c r="AU114" s="217" t="s">
        <v>23</v>
      </c>
      <c r="AV114" s="11" t="s">
        <v>23</v>
      </c>
      <c r="AW114" s="11" t="s">
        <v>40</v>
      </c>
      <c r="AX114" s="11" t="s">
        <v>78</v>
      </c>
      <c r="AY114" s="217" t="s">
        <v>144</v>
      </c>
    </row>
    <row r="115" spans="2:65" s="12" customFormat="1" ht="13.5">
      <c r="B115" s="218"/>
      <c r="C115" s="219"/>
      <c r="D115" s="204" t="s">
        <v>155</v>
      </c>
      <c r="E115" s="220" t="s">
        <v>76</v>
      </c>
      <c r="F115" s="221" t="s">
        <v>158</v>
      </c>
      <c r="G115" s="219"/>
      <c r="H115" s="222">
        <v>4.07</v>
      </c>
      <c r="I115" s="223"/>
      <c r="J115" s="219"/>
      <c r="K115" s="219"/>
      <c r="L115" s="224"/>
      <c r="M115" s="225"/>
      <c r="N115" s="226"/>
      <c r="O115" s="226"/>
      <c r="P115" s="226"/>
      <c r="Q115" s="226"/>
      <c r="R115" s="226"/>
      <c r="S115" s="226"/>
      <c r="T115" s="227"/>
      <c r="AT115" s="228" t="s">
        <v>155</v>
      </c>
      <c r="AU115" s="228" t="s">
        <v>23</v>
      </c>
      <c r="AV115" s="12" t="s">
        <v>151</v>
      </c>
      <c r="AW115" s="12" t="s">
        <v>40</v>
      </c>
      <c r="AX115" s="12" t="s">
        <v>86</v>
      </c>
      <c r="AY115" s="228" t="s">
        <v>144</v>
      </c>
    </row>
    <row r="116" spans="2:65" s="1" customFormat="1" ht="25.5" customHeight="1">
      <c r="B116" s="41"/>
      <c r="C116" s="192" t="s">
        <v>198</v>
      </c>
      <c r="D116" s="192" t="s">
        <v>146</v>
      </c>
      <c r="E116" s="193" t="s">
        <v>199</v>
      </c>
      <c r="F116" s="194" t="s">
        <v>200</v>
      </c>
      <c r="G116" s="195" t="s">
        <v>194</v>
      </c>
      <c r="H116" s="196">
        <v>17.16</v>
      </c>
      <c r="I116" s="197"/>
      <c r="J116" s="198">
        <f>ROUND(I116*H116,2)</f>
        <v>0</v>
      </c>
      <c r="K116" s="194" t="s">
        <v>150</v>
      </c>
      <c r="L116" s="61"/>
      <c r="M116" s="199" t="s">
        <v>76</v>
      </c>
      <c r="N116" s="200" t="s">
        <v>48</v>
      </c>
      <c r="O116" s="42"/>
      <c r="P116" s="201">
        <f>O116*H116</f>
        <v>0</v>
      </c>
      <c r="Q116" s="201">
        <v>0</v>
      </c>
      <c r="R116" s="201">
        <f>Q116*H116</f>
        <v>0</v>
      </c>
      <c r="S116" s="201">
        <v>0</v>
      </c>
      <c r="T116" s="202">
        <f>S116*H116</f>
        <v>0</v>
      </c>
      <c r="AR116" s="24" t="s">
        <v>151</v>
      </c>
      <c r="AT116" s="24" t="s">
        <v>146</v>
      </c>
      <c r="AU116" s="24" t="s">
        <v>23</v>
      </c>
      <c r="AY116" s="24" t="s">
        <v>144</v>
      </c>
      <c r="BE116" s="203">
        <f>IF(N116="základní",J116,0)</f>
        <v>0</v>
      </c>
      <c r="BF116" s="203">
        <f>IF(N116="snížená",J116,0)</f>
        <v>0</v>
      </c>
      <c r="BG116" s="203">
        <f>IF(N116="zákl. přenesená",J116,0)</f>
        <v>0</v>
      </c>
      <c r="BH116" s="203">
        <f>IF(N116="sníž. přenesená",J116,0)</f>
        <v>0</v>
      </c>
      <c r="BI116" s="203">
        <f>IF(N116="nulová",J116,0)</f>
        <v>0</v>
      </c>
      <c r="BJ116" s="24" t="s">
        <v>86</v>
      </c>
      <c r="BK116" s="203">
        <f>ROUND(I116*H116,2)</f>
        <v>0</v>
      </c>
      <c r="BL116" s="24" t="s">
        <v>151</v>
      </c>
      <c r="BM116" s="24" t="s">
        <v>905</v>
      </c>
    </row>
    <row r="117" spans="2:65" s="1" customFormat="1" ht="364.5">
      <c r="B117" s="41"/>
      <c r="C117" s="63"/>
      <c r="D117" s="204" t="s">
        <v>153</v>
      </c>
      <c r="E117" s="63"/>
      <c r="F117" s="205" t="s">
        <v>202</v>
      </c>
      <c r="G117" s="63"/>
      <c r="H117" s="63"/>
      <c r="I117" s="163"/>
      <c r="J117" s="63"/>
      <c r="K117" s="63"/>
      <c r="L117" s="61"/>
      <c r="M117" s="206"/>
      <c r="N117" s="42"/>
      <c r="O117" s="42"/>
      <c r="P117" s="42"/>
      <c r="Q117" s="42"/>
      <c r="R117" s="42"/>
      <c r="S117" s="42"/>
      <c r="T117" s="78"/>
      <c r="AT117" s="24" t="s">
        <v>153</v>
      </c>
      <c r="AU117" s="24" t="s">
        <v>23</v>
      </c>
    </row>
    <row r="118" spans="2:65" s="11" customFormat="1" ht="13.5">
      <c r="B118" s="207"/>
      <c r="C118" s="208"/>
      <c r="D118" s="204" t="s">
        <v>155</v>
      </c>
      <c r="E118" s="209" t="s">
        <v>76</v>
      </c>
      <c r="F118" s="210" t="s">
        <v>906</v>
      </c>
      <c r="G118" s="208"/>
      <c r="H118" s="211">
        <v>10.56</v>
      </c>
      <c r="I118" s="212"/>
      <c r="J118" s="208"/>
      <c r="K118" s="208"/>
      <c r="L118" s="213"/>
      <c r="M118" s="214"/>
      <c r="N118" s="215"/>
      <c r="O118" s="215"/>
      <c r="P118" s="215"/>
      <c r="Q118" s="215"/>
      <c r="R118" s="215"/>
      <c r="S118" s="215"/>
      <c r="T118" s="216"/>
      <c r="AT118" s="217" t="s">
        <v>155</v>
      </c>
      <c r="AU118" s="217" t="s">
        <v>23</v>
      </c>
      <c r="AV118" s="11" t="s">
        <v>23</v>
      </c>
      <c r="AW118" s="11" t="s">
        <v>40</v>
      </c>
      <c r="AX118" s="11" t="s">
        <v>78</v>
      </c>
      <c r="AY118" s="217" t="s">
        <v>144</v>
      </c>
    </row>
    <row r="119" spans="2:65" s="11" customFormat="1" ht="13.5">
      <c r="B119" s="207"/>
      <c r="C119" s="208"/>
      <c r="D119" s="204" t="s">
        <v>155</v>
      </c>
      <c r="E119" s="209" t="s">
        <v>76</v>
      </c>
      <c r="F119" s="210" t="s">
        <v>907</v>
      </c>
      <c r="G119" s="208"/>
      <c r="H119" s="211">
        <v>6.6</v>
      </c>
      <c r="I119" s="212"/>
      <c r="J119" s="208"/>
      <c r="K119" s="208"/>
      <c r="L119" s="213"/>
      <c r="M119" s="214"/>
      <c r="N119" s="215"/>
      <c r="O119" s="215"/>
      <c r="P119" s="215"/>
      <c r="Q119" s="215"/>
      <c r="R119" s="215"/>
      <c r="S119" s="215"/>
      <c r="T119" s="216"/>
      <c r="AT119" s="217" t="s">
        <v>155</v>
      </c>
      <c r="AU119" s="217" t="s">
        <v>23</v>
      </c>
      <c r="AV119" s="11" t="s">
        <v>23</v>
      </c>
      <c r="AW119" s="11" t="s">
        <v>40</v>
      </c>
      <c r="AX119" s="11" t="s">
        <v>78</v>
      </c>
      <c r="AY119" s="217" t="s">
        <v>144</v>
      </c>
    </row>
    <row r="120" spans="2:65" s="12" customFormat="1" ht="13.5">
      <c r="B120" s="218"/>
      <c r="C120" s="219"/>
      <c r="D120" s="204" t="s">
        <v>155</v>
      </c>
      <c r="E120" s="220" t="s">
        <v>76</v>
      </c>
      <c r="F120" s="221" t="s">
        <v>158</v>
      </c>
      <c r="G120" s="219"/>
      <c r="H120" s="222">
        <v>17.16</v>
      </c>
      <c r="I120" s="223"/>
      <c r="J120" s="219"/>
      <c r="K120" s="219"/>
      <c r="L120" s="224"/>
      <c r="M120" s="225"/>
      <c r="N120" s="226"/>
      <c r="O120" s="226"/>
      <c r="P120" s="226"/>
      <c r="Q120" s="226"/>
      <c r="R120" s="226"/>
      <c r="S120" s="226"/>
      <c r="T120" s="227"/>
      <c r="AT120" s="228" t="s">
        <v>155</v>
      </c>
      <c r="AU120" s="228" t="s">
        <v>23</v>
      </c>
      <c r="AV120" s="12" t="s">
        <v>151</v>
      </c>
      <c r="AW120" s="12" t="s">
        <v>40</v>
      </c>
      <c r="AX120" s="12" t="s">
        <v>86</v>
      </c>
      <c r="AY120" s="228" t="s">
        <v>144</v>
      </c>
    </row>
    <row r="121" spans="2:65" s="1" customFormat="1" ht="38.25" customHeight="1">
      <c r="B121" s="41"/>
      <c r="C121" s="192" t="s">
        <v>207</v>
      </c>
      <c r="D121" s="192" t="s">
        <v>146</v>
      </c>
      <c r="E121" s="193" t="s">
        <v>235</v>
      </c>
      <c r="F121" s="194" t="s">
        <v>236</v>
      </c>
      <c r="G121" s="195" t="s">
        <v>194</v>
      </c>
      <c r="H121" s="196">
        <v>37.225999999999999</v>
      </c>
      <c r="I121" s="197"/>
      <c r="J121" s="198">
        <f>ROUND(I121*H121,2)</f>
        <v>0</v>
      </c>
      <c r="K121" s="194" t="s">
        <v>150</v>
      </c>
      <c r="L121" s="61"/>
      <c r="M121" s="199" t="s">
        <v>76</v>
      </c>
      <c r="N121" s="200" t="s">
        <v>48</v>
      </c>
      <c r="O121" s="42"/>
      <c r="P121" s="201">
        <f>O121*H121</f>
        <v>0</v>
      </c>
      <c r="Q121" s="201">
        <v>0</v>
      </c>
      <c r="R121" s="201">
        <f>Q121*H121</f>
        <v>0</v>
      </c>
      <c r="S121" s="201">
        <v>0</v>
      </c>
      <c r="T121" s="202">
        <f>S121*H121</f>
        <v>0</v>
      </c>
      <c r="AR121" s="24" t="s">
        <v>151</v>
      </c>
      <c r="AT121" s="24" t="s">
        <v>146</v>
      </c>
      <c r="AU121" s="24" t="s">
        <v>23</v>
      </c>
      <c r="AY121" s="24" t="s">
        <v>144</v>
      </c>
      <c r="BE121" s="203">
        <f>IF(N121="základní",J121,0)</f>
        <v>0</v>
      </c>
      <c r="BF121" s="203">
        <f>IF(N121="snížená",J121,0)</f>
        <v>0</v>
      </c>
      <c r="BG121" s="203">
        <f>IF(N121="zákl. přenesená",J121,0)</f>
        <v>0</v>
      </c>
      <c r="BH121" s="203">
        <f>IF(N121="sníž. přenesená",J121,0)</f>
        <v>0</v>
      </c>
      <c r="BI121" s="203">
        <f>IF(N121="nulová",J121,0)</f>
        <v>0</v>
      </c>
      <c r="BJ121" s="24" t="s">
        <v>86</v>
      </c>
      <c r="BK121" s="203">
        <f>ROUND(I121*H121,2)</f>
        <v>0</v>
      </c>
      <c r="BL121" s="24" t="s">
        <v>151</v>
      </c>
      <c r="BM121" s="24" t="s">
        <v>908</v>
      </c>
    </row>
    <row r="122" spans="2:65" s="1" customFormat="1" ht="202.5">
      <c r="B122" s="41"/>
      <c r="C122" s="63"/>
      <c r="D122" s="204" t="s">
        <v>153</v>
      </c>
      <c r="E122" s="63"/>
      <c r="F122" s="205" t="s">
        <v>238</v>
      </c>
      <c r="G122" s="63"/>
      <c r="H122" s="63"/>
      <c r="I122" s="163"/>
      <c r="J122" s="63"/>
      <c r="K122" s="63"/>
      <c r="L122" s="61"/>
      <c r="M122" s="206"/>
      <c r="N122" s="42"/>
      <c r="O122" s="42"/>
      <c r="P122" s="42"/>
      <c r="Q122" s="42"/>
      <c r="R122" s="42"/>
      <c r="S122" s="42"/>
      <c r="T122" s="78"/>
      <c r="AT122" s="24" t="s">
        <v>153</v>
      </c>
      <c r="AU122" s="24" t="s">
        <v>23</v>
      </c>
    </row>
    <row r="123" spans="2:65" s="14" customFormat="1" ht="13.5">
      <c r="B123" s="240"/>
      <c r="C123" s="241"/>
      <c r="D123" s="204" t="s">
        <v>155</v>
      </c>
      <c r="E123" s="242" t="s">
        <v>76</v>
      </c>
      <c r="F123" s="243" t="s">
        <v>909</v>
      </c>
      <c r="G123" s="241"/>
      <c r="H123" s="242" t="s">
        <v>76</v>
      </c>
      <c r="I123" s="244"/>
      <c r="J123" s="241"/>
      <c r="K123" s="241"/>
      <c r="L123" s="245"/>
      <c r="M123" s="246"/>
      <c r="N123" s="247"/>
      <c r="O123" s="247"/>
      <c r="P123" s="247"/>
      <c r="Q123" s="247"/>
      <c r="R123" s="247"/>
      <c r="S123" s="247"/>
      <c r="T123" s="248"/>
      <c r="AT123" s="249" t="s">
        <v>155</v>
      </c>
      <c r="AU123" s="249" t="s">
        <v>23</v>
      </c>
      <c r="AV123" s="14" t="s">
        <v>86</v>
      </c>
      <c r="AW123" s="14" t="s">
        <v>40</v>
      </c>
      <c r="AX123" s="14" t="s">
        <v>78</v>
      </c>
      <c r="AY123" s="249" t="s">
        <v>144</v>
      </c>
    </row>
    <row r="124" spans="2:65" s="11" customFormat="1" ht="13.5">
      <c r="B124" s="207"/>
      <c r="C124" s="208"/>
      <c r="D124" s="204" t="s">
        <v>155</v>
      </c>
      <c r="E124" s="209" t="s">
        <v>76</v>
      </c>
      <c r="F124" s="210" t="s">
        <v>910</v>
      </c>
      <c r="G124" s="208"/>
      <c r="H124" s="211">
        <v>74.36</v>
      </c>
      <c r="I124" s="212"/>
      <c r="J124" s="208"/>
      <c r="K124" s="208"/>
      <c r="L124" s="213"/>
      <c r="M124" s="214"/>
      <c r="N124" s="215"/>
      <c r="O124" s="215"/>
      <c r="P124" s="215"/>
      <c r="Q124" s="215"/>
      <c r="R124" s="215"/>
      <c r="S124" s="215"/>
      <c r="T124" s="216"/>
      <c r="AT124" s="217" t="s">
        <v>155</v>
      </c>
      <c r="AU124" s="217" t="s">
        <v>23</v>
      </c>
      <c r="AV124" s="11" t="s">
        <v>23</v>
      </c>
      <c r="AW124" s="11" t="s">
        <v>40</v>
      </c>
      <c r="AX124" s="11" t="s">
        <v>78</v>
      </c>
      <c r="AY124" s="217" t="s">
        <v>144</v>
      </c>
    </row>
    <row r="125" spans="2:65" s="11" customFormat="1" ht="13.5">
      <c r="B125" s="207"/>
      <c r="C125" s="208"/>
      <c r="D125" s="204" t="s">
        <v>155</v>
      </c>
      <c r="E125" s="209" t="s">
        <v>76</v>
      </c>
      <c r="F125" s="210" t="s">
        <v>911</v>
      </c>
      <c r="G125" s="208"/>
      <c r="H125" s="211">
        <v>-4.07</v>
      </c>
      <c r="I125" s="212"/>
      <c r="J125" s="208"/>
      <c r="K125" s="208"/>
      <c r="L125" s="213"/>
      <c r="M125" s="214"/>
      <c r="N125" s="215"/>
      <c r="O125" s="215"/>
      <c r="P125" s="215"/>
      <c r="Q125" s="215"/>
      <c r="R125" s="215"/>
      <c r="S125" s="215"/>
      <c r="T125" s="216"/>
      <c r="AT125" s="217" t="s">
        <v>155</v>
      </c>
      <c r="AU125" s="217" t="s">
        <v>23</v>
      </c>
      <c r="AV125" s="11" t="s">
        <v>23</v>
      </c>
      <c r="AW125" s="11" t="s">
        <v>40</v>
      </c>
      <c r="AX125" s="11" t="s">
        <v>78</v>
      </c>
      <c r="AY125" s="217" t="s">
        <v>144</v>
      </c>
    </row>
    <row r="126" spans="2:65" s="11" customFormat="1" ht="13.5">
      <c r="B126" s="207"/>
      <c r="C126" s="208"/>
      <c r="D126" s="204" t="s">
        <v>155</v>
      </c>
      <c r="E126" s="209" t="s">
        <v>76</v>
      </c>
      <c r="F126" s="210" t="s">
        <v>912</v>
      </c>
      <c r="G126" s="208"/>
      <c r="H126" s="211">
        <v>-8.2469999999999999</v>
      </c>
      <c r="I126" s="212"/>
      <c r="J126" s="208"/>
      <c r="K126" s="208"/>
      <c r="L126" s="213"/>
      <c r="M126" s="214"/>
      <c r="N126" s="215"/>
      <c r="O126" s="215"/>
      <c r="P126" s="215"/>
      <c r="Q126" s="215"/>
      <c r="R126" s="215"/>
      <c r="S126" s="215"/>
      <c r="T126" s="216"/>
      <c r="AT126" s="217" t="s">
        <v>155</v>
      </c>
      <c r="AU126" s="217" t="s">
        <v>23</v>
      </c>
      <c r="AV126" s="11" t="s">
        <v>23</v>
      </c>
      <c r="AW126" s="11" t="s">
        <v>40</v>
      </c>
      <c r="AX126" s="11" t="s">
        <v>78</v>
      </c>
      <c r="AY126" s="217" t="s">
        <v>144</v>
      </c>
    </row>
    <row r="127" spans="2:65" s="13" customFormat="1" ht="13.5">
      <c r="B127" s="229"/>
      <c r="C127" s="230"/>
      <c r="D127" s="204" t="s">
        <v>155</v>
      </c>
      <c r="E127" s="231" t="s">
        <v>76</v>
      </c>
      <c r="F127" s="232" t="s">
        <v>214</v>
      </c>
      <c r="G127" s="230"/>
      <c r="H127" s="233">
        <v>62.042999999999999</v>
      </c>
      <c r="I127" s="234"/>
      <c r="J127" s="230"/>
      <c r="K127" s="230"/>
      <c r="L127" s="235"/>
      <c r="M127" s="236"/>
      <c r="N127" s="237"/>
      <c r="O127" s="237"/>
      <c r="P127" s="237"/>
      <c r="Q127" s="237"/>
      <c r="R127" s="237"/>
      <c r="S127" s="237"/>
      <c r="T127" s="238"/>
      <c r="AT127" s="239" t="s">
        <v>155</v>
      </c>
      <c r="AU127" s="239" t="s">
        <v>23</v>
      </c>
      <c r="AV127" s="13" t="s">
        <v>163</v>
      </c>
      <c r="AW127" s="13" t="s">
        <v>40</v>
      </c>
      <c r="AX127" s="13" t="s">
        <v>78</v>
      </c>
      <c r="AY127" s="239" t="s">
        <v>144</v>
      </c>
    </row>
    <row r="128" spans="2:65" s="11" customFormat="1" ht="13.5">
      <c r="B128" s="207"/>
      <c r="C128" s="208"/>
      <c r="D128" s="204" t="s">
        <v>155</v>
      </c>
      <c r="E128" s="209" t="s">
        <v>76</v>
      </c>
      <c r="F128" s="210" t="s">
        <v>76</v>
      </c>
      <c r="G128" s="208"/>
      <c r="H128" s="211">
        <v>0</v>
      </c>
      <c r="I128" s="212"/>
      <c r="J128" s="208"/>
      <c r="K128" s="208"/>
      <c r="L128" s="213"/>
      <c r="M128" s="214"/>
      <c r="N128" s="215"/>
      <c r="O128" s="215"/>
      <c r="P128" s="215"/>
      <c r="Q128" s="215"/>
      <c r="R128" s="215"/>
      <c r="S128" s="215"/>
      <c r="T128" s="216"/>
      <c r="AT128" s="217" t="s">
        <v>155</v>
      </c>
      <c r="AU128" s="217" t="s">
        <v>23</v>
      </c>
      <c r="AV128" s="11" t="s">
        <v>23</v>
      </c>
      <c r="AW128" s="11" t="s">
        <v>40</v>
      </c>
      <c r="AX128" s="11" t="s">
        <v>78</v>
      </c>
      <c r="AY128" s="217" t="s">
        <v>144</v>
      </c>
    </row>
    <row r="129" spans="2:65" s="11" customFormat="1" ht="13.5">
      <c r="B129" s="207"/>
      <c r="C129" s="208"/>
      <c r="D129" s="204" t="s">
        <v>155</v>
      </c>
      <c r="E129" s="209" t="s">
        <v>76</v>
      </c>
      <c r="F129" s="210" t="s">
        <v>913</v>
      </c>
      <c r="G129" s="208"/>
      <c r="H129" s="211">
        <v>37.225999999999999</v>
      </c>
      <c r="I129" s="212"/>
      <c r="J129" s="208"/>
      <c r="K129" s="208"/>
      <c r="L129" s="213"/>
      <c r="M129" s="214"/>
      <c r="N129" s="215"/>
      <c r="O129" s="215"/>
      <c r="P129" s="215"/>
      <c r="Q129" s="215"/>
      <c r="R129" s="215"/>
      <c r="S129" s="215"/>
      <c r="T129" s="216"/>
      <c r="AT129" s="217" t="s">
        <v>155</v>
      </c>
      <c r="AU129" s="217" t="s">
        <v>23</v>
      </c>
      <c r="AV129" s="11" t="s">
        <v>23</v>
      </c>
      <c r="AW129" s="11" t="s">
        <v>40</v>
      </c>
      <c r="AX129" s="11" t="s">
        <v>78</v>
      </c>
      <c r="AY129" s="217" t="s">
        <v>144</v>
      </c>
    </row>
    <row r="130" spans="2:65" s="13" customFormat="1" ht="13.5">
      <c r="B130" s="229"/>
      <c r="C130" s="230"/>
      <c r="D130" s="204" t="s">
        <v>155</v>
      </c>
      <c r="E130" s="231" t="s">
        <v>76</v>
      </c>
      <c r="F130" s="232" t="s">
        <v>214</v>
      </c>
      <c r="G130" s="230"/>
      <c r="H130" s="233">
        <v>37.225999999999999</v>
      </c>
      <c r="I130" s="234"/>
      <c r="J130" s="230"/>
      <c r="K130" s="230"/>
      <c r="L130" s="235"/>
      <c r="M130" s="236"/>
      <c r="N130" s="237"/>
      <c r="O130" s="237"/>
      <c r="P130" s="237"/>
      <c r="Q130" s="237"/>
      <c r="R130" s="237"/>
      <c r="S130" s="237"/>
      <c r="T130" s="238"/>
      <c r="AT130" s="239" t="s">
        <v>155</v>
      </c>
      <c r="AU130" s="239" t="s">
        <v>23</v>
      </c>
      <c r="AV130" s="13" t="s">
        <v>163</v>
      </c>
      <c r="AW130" s="13" t="s">
        <v>40</v>
      </c>
      <c r="AX130" s="13" t="s">
        <v>86</v>
      </c>
      <c r="AY130" s="239" t="s">
        <v>144</v>
      </c>
    </row>
    <row r="131" spans="2:65" s="1" customFormat="1" ht="38.25" customHeight="1">
      <c r="B131" s="41"/>
      <c r="C131" s="192" t="s">
        <v>216</v>
      </c>
      <c r="D131" s="192" t="s">
        <v>146</v>
      </c>
      <c r="E131" s="193" t="s">
        <v>247</v>
      </c>
      <c r="F131" s="194" t="s">
        <v>248</v>
      </c>
      <c r="G131" s="195" t="s">
        <v>194</v>
      </c>
      <c r="H131" s="196">
        <v>12.409000000000001</v>
      </c>
      <c r="I131" s="197"/>
      <c r="J131" s="198">
        <f>ROUND(I131*H131,2)</f>
        <v>0</v>
      </c>
      <c r="K131" s="194" t="s">
        <v>150</v>
      </c>
      <c r="L131" s="61"/>
      <c r="M131" s="199" t="s">
        <v>76</v>
      </c>
      <c r="N131" s="200" t="s">
        <v>48</v>
      </c>
      <c r="O131" s="42"/>
      <c r="P131" s="201">
        <f>O131*H131</f>
        <v>0</v>
      </c>
      <c r="Q131" s="201">
        <v>0</v>
      </c>
      <c r="R131" s="201">
        <f>Q131*H131</f>
        <v>0</v>
      </c>
      <c r="S131" s="201">
        <v>0</v>
      </c>
      <c r="T131" s="202">
        <f>S131*H131</f>
        <v>0</v>
      </c>
      <c r="AR131" s="24" t="s">
        <v>151</v>
      </c>
      <c r="AT131" s="24" t="s">
        <v>146</v>
      </c>
      <c r="AU131" s="24" t="s">
        <v>23</v>
      </c>
      <c r="AY131" s="24" t="s">
        <v>144</v>
      </c>
      <c r="BE131" s="203">
        <f>IF(N131="základní",J131,0)</f>
        <v>0</v>
      </c>
      <c r="BF131" s="203">
        <f>IF(N131="snížená",J131,0)</f>
        <v>0</v>
      </c>
      <c r="BG131" s="203">
        <f>IF(N131="zákl. přenesená",J131,0)</f>
        <v>0</v>
      </c>
      <c r="BH131" s="203">
        <f>IF(N131="sníž. přenesená",J131,0)</f>
        <v>0</v>
      </c>
      <c r="BI131" s="203">
        <f>IF(N131="nulová",J131,0)</f>
        <v>0</v>
      </c>
      <c r="BJ131" s="24" t="s">
        <v>86</v>
      </c>
      <c r="BK131" s="203">
        <f>ROUND(I131*H131,2)</f>
        <v>0</v>
      </c>
      <c r="BL131" s="24" t="s">
        <v>151</v>
      </c>
      <c r="BM131" s="24" t="s">
        <v>914</v>
      </c>
    </row>
    <row r="132" spans="2:65" s="1" customFormat="1" ht="202.5">
      <c r="B132" s="41"/>
      <c r="C132" s="63"/>
      <c r="D132" s="204" t="s">
        <v>153</v>
      </c>
      <c r="E132" s="63"/>
      <c r="F132" s="205" t="s">
        <v>238</v>
      </c>
      <c r="G132" s="63"/>
      <c r="H132" s="63"/>
      <c r="I132" s="163"/>
      <c r="J132" s="63"/>
      <c r="K132" s="63"/>
      <c r="L132" s="61"/>
      <c r="M132" s="206"/>
      <c r="N132" s="42"/>
      <c r="O132" s="42"/>
      <c r="P132" s="42"/>
      <c r="Q132" s="42"/>
      <c r="R132" s="42"/>
      <c r="S132" s="42"/>
      <c r="T132" s="78"/>
      <c r="AT132" s="24" t="s">
        <v>153</v>
      </c>
      <c r="AU132" s="24" t="s">
        <v>23</v>
      </c>
    </row>
    <row r="133" spans="2:65" s="11" customFormat="1" ht="13.5">
      <c r="B133" s="207"/>
      <c r="C133" s="208"/>
      <c r="D133" s="204" t="s">
        <v>155</v>
      </c>
      <c r="E133" s="209" t="s">
        <v>76</v>
      </c>
      <c r="F133" s="210" t="s">
        <v>915</v>
      </c>
      <c r="G133" s="208"/>
      <c r="H133" s="211">
        <v>12.409000000000001</v>
      </c>
      <c r="I133" s="212"/>
      <c r="J133" s="208"/>
      <c r="K133" s="208"/>
      <c r="L133" s="213"/>
      <c r="M133" s="214"/>
      <c r="N133" s="215"/>
      <c r="O133" s="215"/>
      <c r="P133" s="215"/>
      <c r="Q133" s="215"/>
      <c r="R133" s="215"/>
      <c r="S133" s="215"/>
      <c r="T133" s="216"/>
      <c r="AT133" s="217" t="s">
        <v>155</v>
      </c>
      <c r="AU133" s="217" t="s">
        <v>23</v>
      </c>
      <c r="AV133" s="11" t="s">
        <v>23</v>
      </c>
      <c r="AW133" s="11" t="s">
        <v>40</v>
      </c>
      <c r="AX133" s="11" t="s">
        <v>78</v>
      </c>
      <c r="AY133" s="217" t="s">
        <v>144</v>
      </c>
    </row>
    <row r="134" spans="2:65" s="12" customFormat="1" ht="13.5">
      <c r="B134" s="218"/>
      <c r="C134" s="219"/>
      <c r="D134" s="204" t="s">
        <v>155</v>
      </c>
      <c r="E134" s="220" t="s">
        <v>76</v>
      </c>
      <c r="F134" s="221" t="s">
        <v>158</v>
      </c>
      <c r="G134" s="219"/>
      <c r="H134" s="222">
        <v>12.409000000000001</v>
      </c>
      <c r="I134" s="223"/>
      <c r="J134" s="219"/>
      <c r="K134" s="219"/>
      <c r="L134" s="224"/>
      <c r="M134" s="225"/>
      <c r="N134" s="226"/>
      <c r="O134" s="226"/>
      <c r="P134" s="226"/>
      <c r="Q134" s="226"/>
      <c r="R134" s="226"/>
      <c r="S134" s="226"/>
      <c r="T134" s="227"/>
      <c r="AT134" s="228" t="s">
        <v>155</v>
      </c>
      <c r="AU134" s="228" t="s">
        <v>23</v>
      </c>
      <c r="AV134" s="12" t="s">
        <v>151</v>
      </c>
      <c r="AW134" s="12" t="s">
        <v>40</v>
      </c>
      <c r="AX134" s="12" t="s">
        <v>86</v>
      </c>
      <c r="AY134" s="228" t="s">
        <v>144</v>
      </c>
    </row>
    <row r="135" spans="2:65" s="1" customFormat="1" ht="38.25" customHeight="1">
      <c r="B135" s="41"/>
      <c r="C135" s="192" t="s">
        <v>221</v>
      </c>
      <c r="D135" s="192" t="s">
        <v>146</v>
      </c>
      <c r="E135" s="193" t="s">
        <v>252</v>
      </c>
      <c r="F135" s="194" t="s">
        <v>253</v>
      </c>
      <c r="G135" s="195" t="s">
        <v>194</v>
      </c>
      <c r="H135" s="196">
        <v>12.409000000000001</v>
      </c>
      <c r="I135" s="197"/>
      <c r="J135" s="198">
        <f>ROUND(I135*H135,2)</f>
        <v>0</v>
      </c>
      <c r="K135" s="194" t="s">
        <v>150</v>
      </c>
      <c r="L135" s="61"/>
      <c r="M135" s="199" t="s">
        <v>76</v>
      </c>
      <c r="N135" s="200" t="s">
        <v>48</v>
      </c>
      <c r="O135" s="42"/>
      <c r="P135" s="201">
        <f>O135*H135</f>
        <v>0</v>
      </c>
      <c r="Q135" s="201">
        <v>0</v>
      </c>
      <c r="R135" s="201">
        <f>Q135*H135</f>
        <v>0</v>
      </c>
      <c r="S135" s="201">
        <v>0</v>
      </c>
      <c r="T135" s="202">
        <f>S135*H135</f>
        <v>0</v>
      </c>
      <c r="AR135" s="24" t="s">
        <v>151</v>
      </c>
      <c r="AT135" s="24" t="s">
        <v>146</v>
      </c>
      <c r="AU135" s="24" t="s">
        <v>23</v>
      </c>
      <c r="AY135" s="24" t="s">
        <v>144</v>
      </c>
      <c r="BE135" s="203">
        <f>IF(N135="základní",J135,0)</f>
        <v>0</v>
      </c>
      <c r="BF135" s="203">
        <f>IF(N135="snížená",J135,0)</f>
        <v>0</v>
      </c>
      <c r="BG135" s="203">
        <f>IF(N135="zákl. přenesená",J135,0)</f>
        <v>0</v>
      </c>
      <c r="BH135" s="203">
        <f>IF(N135="sníž. přenesená",J135,0)</f>
        <v>0</v>
      </c>
      <c r="BI135" s="203">
        <f>IF(N135="nulová",J135,0)</f>
        <v>0</v>
      </c>
      <c r="BJ135" s="24" t="s">
        <v>86</v>
      </c>
      <c r="BK135" s="203">
        <f>ROUND(I135*H135,2)</f>
        <v>0</v>
      </c>
      <c r="BL135" s="24" t="s">
        <v>151</v>
      </c>
      <c r="BM135" s="24" t="s">
        <v>916</v>
      </c>
    </row>
    <row r="136" spans="2:65" s="1" customFormat="1" ht="202.5">
      <c r="B136" s="41"/>
      <c r="C136" s="63"/>
      <c r="D136" s="204" t="s">
        <v>153</v>
      </c>
      <c r="E136" s="63"/>
      <c r="F136" s="205" t="s">
        <v>238</v>
      </c>
      <c r="G136" s="63"/>
      <c r="H136" s="63"/>
      <c r="I136" s="163"/>
      <c r="J136" s="63"/>
      <c r="K136" s="63"/>
      <c r="L136" s="61"/>
      <c r="M136" s="206"/>
      <c r="N136" s="42"/>
      <c r="O136" s="42"/>
      <c r="P136" s="42"/>
      <c r="Q136" s="42"/>
      <c r="R136" s="42"/>
      <c r="S136" s="42"/>
      <c r="T136" s="78"/>
      <c r="AT136" s="24" t="s">
        <v>153</v>
      </c>
      <c r="AU136" s="24" t="s">
        <v>23</v>
      </c>
    </row>
    <row r="137" spans="2:65" s="11" customFormat="1" ht="13.5">
      <c r="B137" s="207"/>
      <c r="C137" s="208"/>
      <c r="D137" s="204" t="s">
        <v>155</v>
      </c>
      <c r="E137" s="209" t="s">
        <v>76</v>
      </c>
      <c r="F137" s="210" t="s">
        <v>917</v>
      </c>
      <c r="G137" s="208"/>
      <c r="H137" s="211">
        <v>12.409000000000001</v>
      </c>
      <c r="I137" s="212"/>
      <c r="J137" s="208"/>
      <c r="K137" s="208"/>
      <c r="L137" s="213"/>
      <c r="M137" s="214"/>
      <c r="N137" s="215"/>
      <c r="O137" s="215"/>
      <c r="P137" s="215"/>
      <c r="Q137" s="215"/>
      <c r="R137" s="215"/>
      <c r="S137" s="215"/>
      <c r="T137" s="216"/>
      <c r="AT137" s="217" t="s">
        <v>155</v>
      </c>
      <c r="AU137" s="217" t="s">
        <v>23</v>
      </c>
      <c r="AV137" s="11" t="s">
        <v>23</v>
      </c>
      <c r="AW137" s="11" t="s">
        <v>40</v>
      </c>
      <c r="AX137" s="11" t="s">
        <v>78</v>
      </c>
      <c r="AY137" s="217" t="s">
        <v>144</v>
      </c>
    </row>
    <row r="138" spans="2:65" s="12" customFormat="1" ht="13.5">
      <c r="B138" s="218"/>
      <c r="C138" s="219"/>
      <c r="D138" s="204" t="s">
        <v>155</v>
      </c>
      <c r="E138" s="220" t="s">
        <v>76</v>
      </c>
      <c r="F138" s="221" t="s">
        <v>158</v>
      </c>
      <c r="G138" s="219"/>
      <c r="H138" s="222">
        <v>12.409000000000001</v>
      </c>
      <c r="I138" s="223"/>
      <c r="J138" s="219"/>
      <c r="K138" s="219"/>
      <c r="L138" s="224"/>
      <c r="M138" s="225"/>
      <c r="N138" s="226"/>
      <c r="O138" s="226"/>
      <c r="P138" s="226"/>
      <c r="Q138" s="226"/>
      <c r="R138" s="226"/>
      <c r="S138" s="226"/>
      <c r="T138" s="227"/>
      <c r="AT138" s="228" t="s">
        <v>155</v>
      </c>
      <c r="AU138" s="228" t="s">
        <v>23</v>
      </c>
      <c r="AV138" s="12" t="s">
        <v>151</v>
      </c>
      <c r="AW138" s="12" t="s">
        <v>40</v>
      </c>
      <c r="AX138" s="12" t="s">
        <v>86</v>
      </c>
      <c r="AY138" s="228" t="s">
        <v>144</v>
      </c>
    </row>
    <row r="139" spans="2:65" s="1" customFormat="1" ht="38.25" customHeight="1">
      <c r="B139" s="41"/>
      <c r="C139" s="192" t="s">
        <v>226</v>
      </c>
      <c r="D139" s="192" t="s">
        <v>146</v>
      </c>
      <c r="E139" s="193" t="s">
        <v>257</v>
      </c>
      <c r="F139" s="194" t="s">
        <v>258</v>
      </c>
      <c r="G139" s="195" t="s">
        <v>194</v>
      </c>
      <c r="H139" s="196">
        <v>4.1360000000000001</v>
      </c>
      <c r="I139" s="197"/>
      <c r="J139" s="198">
        <f>ROUND(I139*H139,2)</f>
        <v>0</v>
      </c>
      <c r="K139" s="194" t="s">
        <v>150</v>
      </c>
      <c r="L139" s="61"/>
      <c r="M139" s="199" t="s">
        <v>76</v>
      </c>
      <c r="N139" s="200" t="s">
        <v>48</v>
      </c>
      <c r="O139" s="42"/>
      <c r="P139" s="201">
        <f>O139*H139</f>
        <v>0</v>
      </c>
      <c r="Q139" s="201">
        <v>0</v>
      </c>
      <c r="R139" s="201">
        <f>Q139*H139</f>
        <v>0</v>
      </c>
      <c r="S139" s="201">
        <v>0</v>
      </c>
      <c r="T139" s="202">
        <f>S139*H139</f>
        <v>0</v>
      </c>
      <c r="AR139" s="24" t="s">
        <v>151</v>
      </c>
      <c r="AT139" s="24" t="s">
        <v>146</v>
      </c>
      <c r="AU139" s="24" t="s">
        <v>23</v>
      </c>
      <c r="AY139" s="24" t="s">
        <v>144</v>
      </c>
      <c r="BE139" s="203">
        <f>IF(N139="základní",J139,0)</f>
        <v>0</v>
      </c>
      <c r="BF139" s="203">
        <f>IF(N139="snížená",J139,0)</f>
        <v>0</v>
      </c>
      <c r="BG139" s="203">
        <f>IF(N139="zákl. přenesená",J139,0)</f>
        <v>0</v>
      </c>
      <c r="BH139" s="203">
        <f>IF(N139="sníž. přenesená",J139,0)</f>
        <v>0</v>
      </c>
      <c r="BI139" s="203">
        <f>IF(N139="nulová",J139,0)</f>
        <v>0</v>
      </c>
      <c r="BJ139" s="24" t="s">
        <v>86</v>
      </c>
      <c r="BK139" s="203">
        <f>ROUND(I139*H139,2)</f>
        <v>0</v>
      </c>
      <c r="BL139" s="24" t="s">
        <v>151</v>
      </c>
      <c r="BM139" s="24" t="s">
        <v>918</v>
      </c>
    </row>
    <row r="140" spans="2:65" s="1" customFormat="1" ht="202.5">
      <c r="B140" s="41"/>
      <c r="C140" s="63"/>
      <c r="D140" s="204" t="s">
        <v>153</v>
      </c>
      <c r="E140" s="63"/>
      <c r="F140" s="205" t="s">
        <v>238</v>
      </c>
      <c r="G140" s="63"/>
      <c r="H140" s="63"/>
      <c r="I140" s="163"/>
      <c r="J140" s="63"/>
      <c r="K140" s="63"/>
      <c r="L140" s="61"/>
      <c r="M140" s="206"/>
      <c r="N140" s="42"/>
      <c r="O140" s="42"/>
      <c r="P140" s="42"/>
      <c r="Q140" s="42"/>
      <c r="R140" s="42"/>
      <c r="S140" s="42"/>
      <c r="T140" s="78"/>
      <c r="AT140" s="24" t="s">
        <v>153</v>
      </c>
      <c r="AU140" s="24" t="s">
        <v>23</v>
      </c>
    </row>
    <row r="141" spans="2:65" s="11" customFormat="1" ht="13.5">
      <c r="B141" s="207"/>
      <c r="C141" s="208"/>
      <c r="D141" s="204" t="s">
        <v>155</v>
      </c>
      <c r="E141" s="209" t="s">
        <v>76</v>
      </c>
      <c r="F141" s="210" t="s">
        <v>919</v>
      </c>
      <c r="G141" s="208"/>
      <c r="H141" s="211">
        <v>4.1360000000000001</v>
      </c>
      <c r="I141" s="212"/>
      <c r="J141" s="208"/>
      <c r="K141" s="208"/>
      <c r="L141" s="213"/>
      <c r="M141" s="214"/>
      <c r="N141" s="215"/>
      <c r="O141" s="215"/>
      <c r="P141" s="215"/>
      <c r="Q141" s="215"/>
      <c r="R141" s="215"/>
      <c r="S141" s="215"/>
      <c r="T141" s="216"/>
      <c r="AT141" s="217" t="s">
        <v>155</v>
      </c>
      <c r="AU141" s="217" t="s">
        <v>23</v>
      </c>
      <c r="AV141" s="11" t="s">
        <v>23</v>
      </c>
      <c r="AW141" s="11" t="s">
        <v>40</v>
      </c>
      <c r="AX141" s="11" t="s">
        <v>78</v>
      </c>
      <c r="AY141" s="217" t="s">
        <v>144</v>
      </c>
    </row>
    <row r="142" spans="2:65" s="12" customFormat="1" ht="13.5">
      <c r="B142" s="218"/>
      <c r="C142" s="219"/>
      <c r="D142" s="204" t="s">
        <v>155</v>
      </c>
      <c r="E142" s="220" t="s">
        <v>76</v>
      </c>
      <c r="F142" s="221" t="s">
        <v>158</v>
      </c>
      <c r="G142" s="219"/>
      <c r="H142" s="222">
        <v>4.1360000000000001</v>
      </c>
      <c r="I142" s="223"/>
      <c r="J142" s="219"/>
      <c r="K142" s="219"/>
      <c r="L142" s="224"/>
      <c r="M142" s="225"/>
      <c r="N142" s="226"/>
      <c r="O142" s="226"/>
      <c r="P142" s="226"/>
      <c r="Q142" s="226"/>
      <c r="R142" s="226"/>
      <c r="S142" s="226"/>
      <c r="T142" s="227"/>
      <c r="AT142" s="228" t="s">
        <v>155</v>
      </c>
      <c r="AU142" s="228" t="s">
        <v>23</v>
      </c>
      <c r="AV142" s="12" t="s">
        <v>151</v>
      </c>
      <c r="AW142" s="12" t="s">
        <v>40</v>
      </c>
      <c r="AX142" s="12" t="s">
        <v>86</v>
      </c>
      <c r="AY142" s="228" t="s">
        <v>144</v>
      </c>
    </row>
    <row r="143" spans="2:65" s="1" customFormat="1" ht="38.25" customHeight="1">
      <c r="B143" s="41"/>
      <c r="C143" s="192" t="s">
        <v>10</v>
      </c>
      <c r="D143" s="192" t="s">
        <v>146</v>
      </c>
      <c r="E143" s="193" t="s">
        <v>262</v>
      </c>
      <c r="F143" s="194" t="s">
        <v>263</v>
      </c>
      <c r="G143" s="195" t="s">
        <v>194</v>
      </c>
      <c r="H143" s="196">
        <v>12.409000000000001</v>
      </c>
      <c r="I143" s="197"/>
      <c r="J143" s="198">
        <f>ROUND(I143*H143,2)</f>
        <v>0</v>
      </c>
      <c r="K143" s="194" t="s">
        <v>150</v>
      </c>
      <c r="L143" s="61"/>
      <c r="M143" s="199" t="s">
        <v>76</v>
      </c>
      <c r="N143" s="200" t="s">
        <v>48</v>
      </c>
      <c r="O143" s="42"/>
      <c r="P143" s="201">
        <f>O143*H143</f>
        <v>0</v>
      </c>
      <c r="Q143" s="201">
        <v>1.0460000000000001E-2</v>
      </c>
      <c r="R143" s="201">
        <f>Q143*H143</f>
        <v>0.12979814000000001</v>
      </c>
      <c r="S143" s="201">
        <v>0</v>
      </c>
      <c r="T143" s="202">
        <f>S143*H143</f>
        <v>0</v>
      </c>
      <c r="AR143" s="24" t="s">
        <v>151</v>
      </c>
      <c r="AT143" s="24" t="s">
        <v>146</v>
      </c>
      <c r="AU143" s="24" t="s">
        <v>23</v>
      </c>
      <c r="AY143" s="24" t="s">
        <v>144</v>
      </c>
      <c r="BE143" s="203">
        <f>IF(N143="základní",J143,0)</f>
        <v>0</v>
      </c>
      <c r="BF143" s="203">
        <f>IF(N143="snížená",J143,0)</f>
        <v>0</v>
      </c>
      <c r="BG143" s="203">
        <f>IF(N143="zákl. přenesená",J143,0)</f>
        <v>0</v>
      </c>
      <c r="BH143" s="203">
        <f>IF(N143="sníž. přenesená",J143,0)</f>
        <v>0</v>
      </c>
      <c r="BI143" s="203">
        <f>IF(N143="nulová",J143,0)</f>
        <v>0</v>
      </c>
      <c r="BJ143" s="24" t="s">
        <v>86</v>
      </c>
      <c r="BK143" s="203">
        <f>ROUND(I143*H143,2)</f>
        <v>0</v>
      </c>
      <c r="BL143" s="24" t="s">
        <v>151</v>
      </c>
      <c r="BM143" s="24" t="s">
        <v>920</v>
      </c>
    </row>
    <row r="144" spans="2:65" s="1" customFormat="1" ht="202.5">
      <c r="B144" s="41"/>
      <c r="C144" s="63"/>
      <c r="D144" s="204" t="s">
        <v>153</v>
      </c>
      <c r="E144" s="63"/>
      <c r="F144" s="205" t="s">
        <v>238</v>
      </c>
      <c r="G144" s="63"/>
      <c r="H144" s="63"/>
      <c r="I144" s="163"/>
      <c r="J144" s="63"/>
      <c r="K144" s="63"/>
      <c r="L144" s="61"/>
      <c r="M144" s="206"/>
      <c r="N144" s="42"/>
      <c r="O144" s="42"/>
      <c r="P144" s="42"/>
      <c r="Q144" s="42"/>
      <c r="R144" s="42"/>
      <c r="S144" s="42"/>
      <c r="T144" s="78"/>
      <c r="AT144" s="24" t="s">
        <v>153</v>
      </c>
      <c r="AU144" s="24" t="s">
        <v>23</v>
      </c>
    </row>
    <row r="145" spans="2:65" s="11" customFormat="1" ht="13.5">
      <c r="B145" s="207"/>
      <c r="C145" s="208"/>
      <c r="D145" s="204" t="s">
        <v>155</v>
      </c>
      <c r="E145" s="209" t="s">
        <v>76</v>
      </c>
      <c r="F145" s="210" t="s">
        <v>921</v>
      </c>
      <c r="G145" s="208"/>
      <c r="H145" s="211">
        <v>12.409000000000001</v>
      </c>
      <c r="I145" s="212"/>
      <c r="J145" s="208"/>
      <c r="K145" s="208"/>
      <c r="L145" s="213"/>
      <c r="M145" s="214"/>
      <c r="N145" s="215"/>
      <c r="O145" s="215"/>
      <c r="P145" s="215"/>
      <c r="Q145" s="215"/>
      <c r="R145" s="215"/>
      <c r="S145" s="215"/>
      <c r="T145" s="216"/>
      <c r="AT145" s="217" t="s">
        <v>155</v>
      </c>
      <c r="AU145" s="217" t="s">
        <v>23</v>
      </c>
      <c r="AV145" s="11" t="s">
        <v>23</v>
      </c>
      <c r="AW145" s="11" t="s">
        <v>40</v>
      </c>
      <c r="AX145" s="11" t="s">
        <v>78</v>
      </c>
      <c r="AY145" s="217" t="s">
        <v>144</v>
      </c>
    </row>
    <row r="146" spans="2:65" s="12" customFormat="1" ht="13.5">
      <c r="B146" s="218"/>
      <c r="C146" s="219"/>
      <c r="D146" s="204" t="s">
        <v>155</v>
      </c>
      <c r="E146" s="220" t="s">
        <v>76</v>
      </c>
      <c r="F146" s="221" t="s">
        <v>158</v>
      </c>
      <c r="G146" s="219"/>
      <c r="H146" s="222">
        <v>12.409000000000001</v>
      </c>
      <c r="I146" s="223"/>
      <c r="J146" s="219"/>
      <c r="K146" s="219"/>
      <c r="L146" s="224"/>
      <c r="M146" s="225"/>
      <c r="N146" s="226"/>
      <c r="O146" s="226"/>
      <c r="P146" s="226"/>
      <c r="Q146" s="226"/>
      <c r="R146" s="226"/>
      <c r="S146" s="226"/>
      <c r="T146" s="227"/>
      <c r="AT146" s="228" t="s">
        <v>155</v>
      </c>
      <c r="AU146" s="228" t="s">
        <v>23</v>
      </c>
      <c r="AV146" s="12" t="s">
        <v>151</v>
      </c>
      <c r="AW146" s="12" t="s">
        <v>40</v>
      </c>
      <c r="AX146" s="12" t="s">
        <v>86</v>
      </c>
      <c r="AY146" s="228" t="s">
        <v>144</v>
      </c>
    </row>
    <row r="147" spans="2:65" s="1" customFormat="1" ht="25.5" customHeight="1">
      <c r="B147" s="41"/>
      <c r="C147" s="192" t="s">
        <v>234</v>
      </c>
      <c r="D147" s="192" t="s">
        <v>146</v>
      </c>
      <c r="E147" s="193" t="s">
        <v>922</v>
      </c>
      <c r="F147" s="194" t="s">
        <v>923</v>
      </c>
      <c r="G147" s="195" t="s">
        <v>175</v>
      </c>
      <c r="H147" s="196">
        <v>135.19999999999999</v>
      </c>
      <c r="I147" s="197"/>
      <c r="J147" s="198">
        <f>ROUND(I147*H147,2)</f>
        <v>0</v>
      </c>
      <c r="K147" s="194" t="s">
        <v>150</v>
      </c>
      <c r="L147" s="61"/>
      <c r="M147" s="199" t="s">
        <v>76</v>
      </c>
      <c r="N147" s="200" t="s">
        <v>48</v>
      </c>
      <c r="O147" s="42"/>
      <c r="P147" s="201">
        <f>O147*H147</f>
        <v>0</v>
      </c>
      <c r="Q147" s="201">
        <v>8.4000000000000003E-4</v>
      </c>
      <c r="R147" s="201">
        <f>Q147*H147</f>
        <v>0.11356799999999999</v>
      </c>
      <c r="S147" s="201">
        <v>0</v>
      </c>
      <c r="T147" s="202">
        <f>S147*H147</f>
        <v>0</v>
      </c>
      <c r="AR147" s="24" t="s">
        <v>151</v>
      </c>
      <c r="AT147" s="24" t="s">
        <v>146</v>
      </c>
      <c r="AU147" s="24" t="s">
        <v>23</v>
      </c>
      <c r="AY147" s="24" t="s">
        <v>144</v>
      </c>
      <c r="BE147" s="203">
        <f>IF(N147="základní",J147,0)</f>
        <v>0</v>
      </c>
      <c r="BF147" s="203">
        <f>IF(N147="snížená",J147,0)</f>
        <v>0</v>
      </c>
      <c r="BG147" s="203">
        <f>IF(N147="zákl. přenesená",J147,0)</f>
        <v>0</v>
      </c>
      <c r="BH147" s="203">
        <f>IF(N147="sníž. přenesená",J147,0)</f>
        <v>0</v>
      </c>
      <c r="BI147" s="203">
        <f>IF(N147="nulová",J147,0)</f>
        <v>0</v>
      </c>
      <c r="BJ147" s="24" t="s">
        <v>86</v>
      </c>
      <c r="BK147" s="203">
        <f>ROUND(I147*H147,2)</f>
        <v>0</v>
      </c>
      <c r="BL147" s="24" t="s">
        <v>151</v>
      </c>
      <c r="BM147" s="24" t="s">
        <v>924</v>
      </c>
    </row>
    <row r="148" spans="2:65" s="1" customFormat="1" ht="148.5">
      <c r="B148" s="41"/>
      <c r="C148" s="63"/>
      <c r="D148" s="204" t="s">
        <v>153</v>
      </c>
      <c r="E148" s="63"/>
      <c r="F148" s="205" t="s">
        <v>269</v>
      </c>
      <c r="G148" s="63"/>
      <c r="H148" s="63"/>
      <c r="I148" s="163"/>
      <c r="J148" s="63"/>
      <c r="K148" s="63"/>
      <c r="L148" s="61"/>
      <c r="M148" s="206"/>
      <c r="N148" s="42"/>
      <c r="O148" s="42"/>
      <c r="P148" s="42"/>
      <c r="Q148" s="42"/>
      <c r="R148" s="42"/>
      <c r="S148" s="42"/>
      <c r="T148" s="78"/>
      <c r="AT148" s="24" t="s">
        <v>153</v>
      </c>
      <c r="AU148" s="24" t="s">
        <v>23</v>
      </c>
    </row>
    <row r="149" spans="2:65" s="11" customFormat="1" ht="13.5">
      <c r="B149" s="207"/>
      <c r="C149" s="208"/>
      <c r="D149" s="204" t="s">
        <v>155</v>
      </c>
      <c r="E149" s="209" t="s">
        <v>76</v>
      </c>
      <c r="F149" s="210" t="s">
        <v>925</v>
      </c>
      <c r="G149" s="208"/>
      <c r="H149" s="211">
        <v>135.19999999999999</v>
      </c>
      <c r="I149" s="212"/>
      <c r="J149" s="208"/>
      <c r="K149" s="208"/>
      <c r="L149" s="213"/>
      <c r="M149" s="214"/>
      <c r="N149" s="215"/>
      <c r="O149" s="215"/>
      <c r="P149" s="215"/>
      <c r="Q149" s="215"/>
      <c r="R149" s="215"/>
      <c r="S149" s="215"/>
      <c r="T149" s="216"/>
      <c r="AT149" s="217" t="s">
        <v>155</v>
      </c>
      <c r="AU149" s="217" t="s">
        <v>23</v>
      </c>
      <c r="AV149" s="11" t="s">
        <v>23</v>
      </c>
      <c r="AW149" s="11" t="s">
        <v>40</v>
      </c>
      <c r="AX149" s="11" t="s">
        <v>78</v>
      </c>
      <c r="AY149" s="217" t="s">
        <v>144</v>
      </c>
    </row>
    <row r="150" spans="2:65" s="12" customFormat="1" ht="13.5">
      <c r="B150" s="218"/>
      <c r="C150" s="219"/>
      <c r="D150" s="204" t="s">
        <v>155</v>
      </c>
      <c r="E150" s="220" t="s">
        <v>76</v>
      </c>
      <c r="F150" s="221" t="s">
        <v>158</v>
      </c>
      <c r="G150" s="219"/>
      <c r="H150" s="222">
        <v>135.19999999999999</v>
      </c>
      <c r="I150" s="223"/>
      <c r="J150" s="219"/>
      <c r="K150" s="219"/>
      <c r="L150" s="224"/>
      <c r="M150" s="225"/>
      <c r="N150" s="226"/>
      <c r="O150" s="226"/>
      <c r="P150" s="226"/>
      <c r="Q150" s="226"/>
      <c r="R150" s="226"/>
      <c r="S150" s="226"/>
      <c r="T150" s="227"/>
      <c r="AT150" s="228" t="s">
        <v>155</v>
      </c>
      <c r="AU150" s="228" t="s">
        <v>23</v>
      </c>
      <c r="AV150" s="12" t="s">
        <v>151</v>
      </c>
      <c r="AW150" s="12" t="s">
        <v>40</v>
      </c>
      <c r="AX150" s="12" t="s">
        <v>86</v>
      </c>
      <c r="AY150" s="228" t="s">
        <v>144</v>
      </c>
    </row>
    <row r="151" spans="2:65" s="1" customFormat="1" ht="25.5" customHeight="1">
      <c r="B151" s="41"/>
      <c r="C151" s="192" t="s">
        <v>246</v>
      </c>
      <c r="D151" s="192" t="s">
        <v>146</v>
      </c>
      <c r="E151" s="193" t="s">
        <v>926</v>
      </c>
      <c r="F151" s="194" t="s">
        <v>927</v>
      </c>
      <c r="G151" s="195" t="s">
        <v>175</v>
      </c>
      <c r="H151" s="196">
        <v>135.19999999999999</v>
      </c>
      <c r="I151" s="197"/>
      <c r="J151" s="198">
        <f>ROUND(I151*H151,2)</f>
        <v>0</v>
      </c>
      <c r="K151" s="194" t="s">
        <v>150</v>
      </c>
      <c r="L151" s="61"/>
      <c r="M151" s="199" t="s">
        <v>76</v>
      </c>
      <c r="N151" s="200" t="s">
        <v>48</v>
      </c>
      <c r="O151" s="42"/>
      <c r="P151" s="201">
        <f>O151*H151</f>
        <v>0</v>
      </c>
      <c r="Q151" s="201">
        <v>0</v>
      </c>
      <c r="R151" s="201">
        <f>Q151*H151</f>
        <v>0</v>
      </c>
      <c r="S151" s="201">
        <v>0</v>
      </c>
      <c r="T151" s="202">
        <f>S151*H151</f>
        <v>0</v>
      </c>
      <c r="AR151" s="24" t="s">
        <v>151</v>
      </c>
      <c r="AT151" s="24" t="s">
        <v>146</v>
      </c>
      <c r="AU151" s="24" t="s">
        <v>23</v>
      </c>
      <c r="AY151" s="24" t="s">
        <v>144</v>
      </c>
      <c r="BE151" s="203">
        <f>IF(N151="základní",J151,0)</f>
        <v>0</v>
      </c>
      <c r="BF151" s="203">
        <f>IF(N151="snížená",J151,0)</f>
        <v>0</v>
      </c>
      <c r="BG151" s="203">
        <f>IF(N151="zákl. přenesená",J151,0)</f>
        <v>0</v>
      </c>
      <c r="BH151" s="203">
        <f>IF(N151="sníž. přenesená",J151,0)</f>
        <v>0</v>
      </c>
      <c r="BI151" s="203">
        <f>IF(N151="nulová",J151,0)</f>
        <v>0</v>
      </c>
      <c r="BJ151" s="24" t="s">
        <v>86</v>
      </c>
      <c r="BK151" s="203">
        <f>ROUND(I151*H151,2)</f>
        <v>0</v>
      </c>
      <c r="BL151" s="24" t="s">
        <v>151</v>
      </c>
      <c r="BM151" s="24" t="s">
        <v>928</v>
      </c>
    </row>
    <row r="152" spans="2:65" s="1" customFormat="1" ht="38.25" customHeight="1">
      <c r="B152" s="41"/>
      <c r="C152" s="192" t="s">
        <v>251</v>
      </c>
      <c r="D152" s="192" t="s">
        <v>146</v>
      </c>
      <c r="E152" s="193" t="s">
        <v>288</v>
      </c>
      <c r="F152" s="194" t="s">
        <v>289</v>
      </c>
      <c r="G152" s="195" t="s">
        <v>194</v>
      </c>
      <c r="H152" s="196">
        <v>49.634</v>
      </c>
      <c r="I152" s="197"/>
      <c r="J152" s="198">
        <f>ROUND(I152*H152,2)</f>
        <v>0</v>
      </c>
      <c r="K152" s="194" t="s">
        <v>150</v>
      </c>
      <c r="L152" s="61"/>
      <c r="M152" s="199" t="s">
        <v>76</v>
      </c>
      <c r="N152" s="200" t="s">
        <v>48</v>
      </c>
      <c r="O152" s="42"/>
      <c r="P152" s="201">
        <f>O152*H152</f>
        <v>0</v>
      </c>
      <c r="Q152" s="201">
        <v>0</v>
      </c>
      <c r="R152" s="201">
        <f>Q152*H152</f>
        <v>0</v>
      </c>
      <c r="S152" s="201">
        <v>0</v>
      </c>
      <c r="T152" s="202">
        <f>S152*H152</f>
        <v>0</v>
      </c>
      <c r="AR152" s="24" t="s">
        <v>151</v>
      </c>
      <c r="AT152" s="24" t="s">
        <v>146</v>
      </c>
      <c r="AU152" s="24" t="s">
        <v>23</v>
      </c>
      <c r="AY152" s="24" t="s">
        <v>144</v>
      </c>
      <c r="BE152" s="203">
        <f>IF(N152="základní",J152,0)</f>
        <v>0</v>
      </c>
      <c r="BF152" s="203">
        <f>IF(N152="snížená",J152,0)</f>
        <v>0</v>
      </c>
      <c r="BG152" s="203">
        <f>IF(N152="zákl. přenesená",J152,0)</f>
        <v>0</v>
      </c>
      <c r="BH152" s="203">
        <f>IF(N152="sníž. přenesená",J152,0)</f>
        <v>0</v>
      </c>
      <c r="BI152" s="203">
        <f>IF(N152="nulová",J152,0)</f>
        <v>0</v>
      </c>
      <c r="BJ152" s="24" t="s">
        <v>86</v>
      </c>
      <c r="BK152" s="203">
        <f>ROUND(I152*H152,2)</f>
        <v>0</v>
      </c>
      <c r="BL152" s="24" t="s">
        <v>151</v>
      </c>
      <c r="BM152" s="24" t="s">
        <v>929</v>
      </c>
    </row>
    <row r="153" spans="2:65" s="1" customFormat="1" ht="94.5">
      <c r="B153" s="41"/>
      <c r="C153" s="63"/>
      <c r="D153" s="204" t="s">
        <v>153</v>
      </c>
      <c r="E153" s="63"/>
      <c r="F153" s="205" t="s">
        <v>291</v>
      </c>
      <c r="G153" s="63"/>
      <c r="H153" s="63"/>
      <c r="I153" s="163"/>
      <c r="J153" s="63"/>
      <c r="K153" s="63"/>
      <c r="L153" s="61"/>
      <c r="M153" s="206"/>
      <c r="N153" s="42"/>
      <c r="O153" s="42"/>
      <c r="P153" s="42"/>
      <c r="Q153" s="42"/>
      <c r="R153" s="42"/>
      <c r="S153" s="42"/>
      <c r="T153" s="78"/>
      <c r="AT153" s="24" t="s">
        <v>153</v>
      </c>
      <c r="AU153" s="24" t="s">
        <v>23</v>
      </c>
    </row>
    <row r="154" spans="2:65" s="11" customFormat="1" ht="13.5">
      <c r="B154" s="207"/>
      <c r="C154" s="208"/>
      <c r="D154" s="204" t="s">
        <v>155</v>
      </c>
      <c r="E154" s="209" t="s">
        <v>76</v>
      </c>
      <c r="F154" s="210" t="s">
        <v>930</v>
      </c>
      <c r="G154" s="208"/>
      <c r="H154" s="211">
        <v>49.634</v>
      </c>
      <c r="I154" s="212"/>
      <c r="J154" s="208"/>
      <c r="K154" s="208"/>
      <c r="L154" s="213"/>
      <c r="M154" s="214"/>
      <c r="N154" s="215"/>
      <c r="O154" s="215"/>
      <c r="P154" s="215"/>
      <c r="Q154" s="215"/>
      <c r="R154" s="215"/>
      <c r="S154" s="215"/>
      <c r="T154" s="216"/>
      <c r="AT154" s="217" t="s">
        <v>155</v>
      </c>
      <c r="AU154" s="217" t="s">
        <v>23</v>
      </c>
      <c r="AV154" s="11" t="s">
        <v>23</v>
      </c>
      <c r="AW154" s="11" t="s">
        <v>40</v>
      </c>
      <c r="AX154" s="11" t="s">
        <v>78</v>
      </c>
      <c r="AY154" s="217" t="s">
        <v>144</v>
      </c>
    </row>
    <row r="155" spans="2:65" s="12" customFormat="1" ht="13.5">
      <c r="B155" s="218"/>
      <c r="C155" s="219"/>
      <c r="D155" s="204" t="s">
        <v>155</v>
      </c>
      <c r="E155" s="220" t="s">
        <v>76</v>
      </c>
      <c r="F155" s="221" t="s">
        <v>158</v>
      </c>
      <c r="G155" s="219"/>
      <c r="H155" s="222">
        <v>49.634</v>
      </c>
      <c r="I155" s="223"/>
      <c r="J155" s="219"/>
      <c r="K155" s="219"/>
      <c r="L155" s="224"/>
      <c r="M155" s="225"/>
      <c r="N155" s="226"/>
      <c r="O155" s="226"/>
      <c r="P155" s="226"/>
      <c r="Q155" s="226"/>
      <c r="R155" s="226"/>
      <c r="S155" s="226"/>
      <c r="T155" s="227"/>
      <c r="AT155" s="228" t="s">
        <v>155</v>
      </c>
      <c r="AU155" s="228" t="s">
        <v>23</v>
      </c>
      <c r="AV155" s="12" t="s">
        <v>151</v>
      </c>
      <c r="AW155" s="12" t="s">
        <v>40</v>
      </c>
      <c r="AX155" s="12" t="s">
        <v>86</v>
      </c>
      <c r="AY155" s="228" t="s">
        <v>144</v>
      </c>
    </row>
    <row r="156" spans="2:65" s="1" customFormat="1" ht="38.25" customHeight="1">
      <c r="B156" s="41"/>
      <c r="C156" s="192" t="s">
        <v>256</v>
      </c>
      <c r="D156" s="192" t="s">
        <v>146</v>
      </c>
      <c r="E156" s="193" t="s">
        <v>294</v>
      </c>
      <c r="F156" s="194" t="s">
        <v>295</v>
      </c>
      <c r="G156" s="195" t="s">
        <v>194</v>
      </c>
      <c r="H156" s="196">
        <v>12.409000000000001</v>
      </c>
      <c r="I156" s="197"/>
      <c r="J156" s="198">
        <f>ROUND(I156*H156,2)</f>
        <v>0</v>
      </c>
      <c r="K156" s="194" t="s">
        <v>150</v>
      </c>
      <c r="L156" s="61"/>
      <c r="M156" s="199" t="s">
        <v>76</v>
      </c>
      <c r="N156" s="200" t="s">
        <v>48</v>
      </c>
      <c r="O156" s="42"/>
      <c r="P156" s="201">
        <f>O156*H156</f>
        <v>0</v>
      </c>
      <c r="Q156" s="201">
        <v>0</v>
      </c>
      <c r="R156" s="201">
        <f>Q156*H156</f>
        <v>0</v>
      </c>
      <c r="S156" s="201">
        <v>0</v>
      </c>
      <c r="T156" s="202">
        <f>S156*H156</f>
        <v>0</v>
      </c>
      <c r="AR156" s="24" t="s">
        <v>151</v>
      </c>
      <c r="AT156" s="24" t="s">
        <v>146</v>
      </c>
      <c r="AU156" s="24" t="s">
        <v>23</v>
      </c>
      <c r="AY156" s="24" t="s">
        <v>144</v>
      </c>
      <c r="BE156" s="203">
        <f>IF(N156="základní",J156,0)</f>
        <v>0</v>
      </c>
      <c r="BF156" s="203">
        <f>IF(N156="snížená",J156,0)</f>
        <v>0</v>
      </c>
      <c r="BG156" s="203">
        <f>IF(N156="zákl. přenesená",J156,0)</f>
        <v>0</v>
      </c>
      <c r="BH156" s="203">
        <f>IF(N156="sníž. přenesená",J156,0)</f>
        <v>0</v>
      </c>
      <c r="BI156" s="203">
        <f>IF(N156="nulová",J156,0)</f>
        <v>0</v>
      </c>
      <c r="BJ156" s="24" t="s">
        <v>86</v>
      </c>
      <c r="BK156" s="203">
        <f>ROUND(I156*H156,2)</f>
        <v>0</v>
      </c>
      <c r="BL156" s="24" t="s">
        <v>151</v>
      </c>
      <c r="BM156" s="24" t="s">
        <v>931</v>
      </c>
    </row>
    <row r="157" spans="2:65" s="1" customFormat="1" ht="94.5">
      <c r="B157" s="41"/>
      <c r="C157" s="63"/>
      <c r="D157" s="204" t="s">
        <v>153</v>
      </c>
      <c r="E157" s="63"/>
      <c r="F157" s="205" t="s">
        <v>291</v>
      </c>
      <c r="G157" s="63"/>
      <c r="H157" s="63"/>
      <c r="I157" s="163"/>
      <c r="J157" s="63"/>
      <c r="K157" s="63"/>
      <c r="L157" s="61"/>
      <c r="M157" s="206"/>
      <c r="N157" s="42"/>
      <c r="O157" s="42"/>
      <c r="P157" s="42"/>
      <c r="Q157" s="42"/>
      <c r="R157" s="42"/>
      <c r="S157" s="42"/>
      <c r="T157" s="78"/>
      <c r="AT157" s="24" t="s">
        <v>153</v>
      </c>
      <c r="AU157" s="24" t="s">
        <v>23</v>
      </c>
    </row>
    <row r="158" spans="2:65" s="11" customFormat="1" ht="13.5">
      <c r="B158" s="207"/>
      <c r="C158" s="208"/>
      <c r="D158" s="204" t="s">
        <v>155</v>
      </c>
      <c r="E158" s="209" t="s">
        <v>76</v>
      </c>
      <c r="F158" s="210" t="s">
        <v>932</v>
      </c>
      <c r="G158" s="208"/>
      <c r="H158" s="211">
        <v>12.409000000000001</v>
      </c>
      <c r="I158" s="212"/>
      <c r="J158" s="208"/>
      <c r="K158" s="208"/>
      <c r="L158" s="213"/>
      <c r="M158" s="214"/>
      <c r="N158" s="215"/>
      <c r="O158" s="215"/>
      <c r="P158" s="215"/>
      <c r="Q158" s="215"/>
      <c r="R158" s="215"/>
      <c r="S158" s="215"/>
      <c r="T158" s="216"/>
      <c r="AT158" s="217" t="s">
        <v>155</v>
      </c>
      <c r="AU158" s="217" t="s">
        <v>23</v>
      </c>
      <c r="AV158" s="11" t="s">
        <v>23</v>
      </c>
      <c r="AW158" s="11" t="s">
        <v>40</v>
      </c>
      <c r="AX158" s="11" t="s">
        <v>78</v>
      </c>
      <c r="AY158" s="217" t="s">
        <v>144</v>
      </c>
    </row>
    <row r="159" spans="2:65" s="12" customFormat="1" ht="13.5">
      <c r="B159" s="218"/>
      <c r="C159" s="219"/>
      <c r="D159" s="204" t="s">
        <v>155</v>
      </c>
      <c r="E159" s="220" t="s">
        <v>76</v>
      </c>
      <c r="F159" s="221" t="s">
        <v>158</v>
      </c>
      <c r="G159" s="219"/>
      <c r="H159" s="222">
        <v>12.409000000000001</v>
      </c>
      <c r="I159" s="223"/>
      <c r="J159" s="219"/>
      <c r="K159" s="219"/>
      <c r="L159" s="224"/>
      <c r="M159" s="225"/>
      <c r="N159" s="226"/>
      <c r="O159" s="226"/>
      <c r="P159" s="226"/>
      <c r="Q159" s="226"/>
      <c r="R159" s="226"/>
      <c r="S159" s="226"/>
      <c r="T159" s="227"/>
      <c r="AT159" s="228" t="s">
        <v>155</v>
      </c>
      <c r="AU159" s="228" t="s">
        <v>23</v>
      </c>
      <c r="AV159" s="12" t="s">
        <v>151</v>
      </c>
      <c r="AW159" s="12" t="s">
        <v>40</v>
      </c>
      <c r="AX159" s="12" t="s">
        <v>86</v>
      </c>
      <c r="AY159" s="228" t="s">
        <v>144</v>
      </c>
    </row>
    <row r="160" spans="2:65" s="1" customFormat="1" ht="38.25" customHeight="1">
      <c r="B160" s="41"/>
      <c r="C160" s="192" t="s">
        <v>261</v>
      </c>
      <c r="D160" s="192" t="s">
        <v>146</v>
      </c>
      <c r="E160" s="193" t="s">
        <v>299</v>
      </c>
      <c r="F160" s="194" t="s">
        <v>300</v>
      </c>
      <c r="G160" s="195" t="s">
        <v>194</v>
      </c>
      <c r="H160" s="196">
        <v>88.233000000000004</v>
      </c>
      <c r="I160" s="197"/>
      <c r="J160" s="198">
        <f>ROUND(I160*H160,2)</f>
        <v>0</v>
      </c>
      <c r="K160" s="194" t="s">
        <v>150</v>
      </c>
      <c r="L160" s="61"/>
      <c r="M160" s="199" t="s">
        <v>76</v>
      </c>
      <c r="N160" s="200" t="s">
        <v>48</v>
      </c>
      <c r="O160" s="42"/>
      <c r="P160" s="201">
        <f>O160*H160</f>
        <v>0</v>
      </c>
      <c r="Q160" s="201">
        <v>0</v>
      </c>
      <c r="R160" s="201">
        <f>Q160*H160</f>
        <v>0</v>
      </c>
      <c r="S160" s="201">
        <v>0</v>
      </c>
      <c r="T160" s="202">
        <f>S160*H160</f>
        <v>0</v>
      </c>
      <c r="AR160" s="24" t="s">
        <v>151</v>
      </c>
      <c r="AT160" s="24" t="s">
        <v>146</v>
      </c>
      <c r="AU160" s="24" t="s">
        <v>23</v>
      </c>
      <c r="AY160" s="24" t="s">
        <v>144</v>
      </c>
      <c r="BE160" s="203">
        <f>IF(N160="základní",J160,0)</f>
        <v>0</v>
      </c>
      <c r="BF160" s="203">
        <f>IF(N160="snížená",J160,0)</f>
        <v>0</v>
      </c>
      <c r="BG160" s="203">
        <f>IF(N160="zákl. přenesená",J160,0)</f>
        <v>0</v>
      </c>
      <c r="BH160" s="203">
        <f>IF(N160="sníž. přenesená",J160,0)</f>
        <v>0</v>
      </c>
      <c r="BI160" s="203">
        <f>IF(N160="nulová",J160,0)</f>
        <v>0</v>
      </c>
      <c r="BJ160" s="24" t="s">
        <v>86</v>
      </c>
      <c r="BK160" s="203">
        <f>ROUND(I160*H160,2)</f>
        <v>0</v>
      </c>
      <c r="BL160" s="24" t="s">
        <v>151</v>
      </c>
      <c r="BM160" s="24" t="s">
        <v>933</v>
      </c>
    </row>
    <row r="161" spans="2:65" s="1" customFormat="1" ht="189">
      <c r="B161" s="41"/>
      <c r="C161" s="63"/>
      <c r="D161" s="204" t="s">
        <v>153</v>
      </c>
      <c r="E161" s="63"/>
      <c r="F161" s="205" t="s">
        <v>302</v>
      </c>
      <c r="G161" s="63"/>
      <c r="H161" s="63"/>
      <c r="I161" s="163"/>
      <c r="J161" s="63"/>
      <c r="K161" s="63"/>
      <c r="L161" s="61"/>
      <c r="M161" s="206"/>
      <c r="N161" s="42"/>
      <c r="O161" s="42"/>
      <c r="P161" s="42"/>
      <c r="Q161" s="42"/>
      <c r="R161" s="42"/>
      <c r="S161" s="42"/>
      <c r="T161" s="78"/>
      <c r="AT161" s="24" t="s">
        <v>153</v>
      </c>
      <c r="AU161" s="24" t="s">
        <v>23</v>
      </c>
    </row>
    <row r="162" spans="2:65" s="14" customFormat="1" ht="13.5">
      <c r="B162" s="240"/>
      <c r="C162" s="241"/>
      <c r="D162" s="204" t="s">
        <v>155</v>
      </c>
      <c r="E162" s="242" t="s">
        <v>76</v>
      </c>
      <c r="F162" s="243" t="s">
        <v>303</v>
      </c>
      <c r="G162" s="241"/>
      <c r="H162" s="242" t="s">
        <v>76</v>
      </c>
      <c r="I162" s="244"/>
      <c r="J162" s="241"/>
      <c r="K162" s="241"/>
      <c r="L162" s="245"/>
      <c r="M162" s="246"/>
      <c r="N162" s="247"/>
      <c r="O162" s="247"/>
      <c r="P162" s="247"/>
      <c r="Q162" s="247"/>
      <c r="R162" s="247"/>
      <c r="S162" s="247"/>
      <c r="T162" s="248"/>
      <c r="AT162" s="249" t="s">
        <v>155</v>
      </c>
      <c r="AU162" s="249" t="s">
        <v>23</v>
      </c>
      <c r="AV162" s="14" t="s">
        <v>86</v>
      </c>
      <c r="AW162" s="14" t="s">
        <v>40</v>
      </c>
      <c r="AX162" s="14" t="s">
        <v>78</v>
      </c>
      <c r="AY162" s="249" t="s">
        <v>144</v>
      </c>
    </row>
    <row r="163" spans="2:65" s="11" customFormat="1" ht="13.5">
      <c r="B163" s="207"/>
      <c r="C163" s="208"/>
      <c r="D163" s="204" t="s">
        <v>155</v>
      </c>
      <c r="E163" s="209" t="s">
        <v>76</v>
      </c>
      <c r="F163" s="210" t="s">
        <v>934</v>
      </c>
      <c r="G163" s="208"/>
      <c r="H163" s="211">
        <v>52.38</v>
      </c>
      <c r="I163" s="212"/>
      <c r="J163" s="208"/>
      <c r="K163" s="208"/>
      <c r="L163" s="213"/>
      <c r="M163" s="214"/>
      <c r="N163" s="215"/>
      <c r="O163" s="215"/>
      <c r="P163" s="215"/>
      <c r="Q163" s="215"/>
      <c r="R163" s="215"/>
      <c r="S163" s="215"/>
      <c r="T163" s="216"/>
      <c r="AT163" s="217" t="s">
        <v>155</v>
      </c>
      <c r="AU163" s="217" t="s">
        <v>23</v>
      </c>
      <c r="AV163" s="11" t="s">
        <v>23</v>
      </c>
      <c r="AW163" s="11" t="s">
        <v>40</v>
      </c>
      <c r="AX163" s="11" t="s">
        <v>78</v>
      </c>
      <c r="AY163" s="217" t="s">
        <v>144</v>
      </c>
    </row>
    <row r="164" spans="2:65" s="11" customFormat="1" ht="13.5">
      <c r="B164" s="207"/>
      <c r="C164" s="208"/>
      <c r="D164" s="204" t="s">
        <v>155</v>
      </c>
      <c r="E164" s="209" t="s">
        <v>76</v>
      </c>
      <c r="F164" s="210" t="s">
        <v>935</v>
      </c>
      <c r="G164" s="208"/>
      <c r="H164" s="211">
        <v>13.496</v>
      </c>
      <c r="I164" s="212"/>
      <c r="J164" s="208"/>
      <c r="K164" s="208"/>
      <c r="L164" s="213"/>
      <c r="M164" s="214"/>
      <c r="N164" s="215"/>
      <c r="O164" s="215"/>
      <c r="P164" s="215"/>
      <c r="Q164" s="215"/>
      <c r="R164" s="215"/>
      <c r="S164" s="215"/>
      <c r="T164" s="216"/>
      <c r="AT164" s="217" t="s">
        <v>155</v>
      </c>
      <c r="AU164" s="217" t="s">
        <v>23</v>
      </c>
      <c r="AV164" s="11" t="s">
        <v>23</v>
      </c>
      <c r="AW164" s="11" t="s">
        <v>40</v>
      </c>
      <c r="AX164" s="11" t="s">
        <v>78</v>
      </c>
      <c r="AY164" s="217" t="s">
        <v>144</v>
      </c>
    </row>
    <row r="165" spans="2:65" s="11" customFormat="1" ht="13.5">
      <c r="B165" s="207"/>
      <c r="C165" s="208"/>
      <c r="D165" s="204" t="s">
        <v>155</v>
      </c>
      <c r="E165" s="209" t="s">
        <v>76</v>
      </c>
      <c r="F165" s="210" t="s">
        <v>936</v>
      </c>
      <c r="G165" s="208"/>
      <c r="H165" s="211">
        <v>16.78</v>
      </c>
      <c r="I165" s="212"/>
      <c r="J165" s="208"/>
      <c r="K165" s="208"/>
      <c r="L165" s="213"/>
      <c r="M165" s="214"/>
      <c r="N165" s="215"/>
      <c r="O165" s="215"/>
      <c r="P165" s="215"/>
      <c r="Q165" s="215"/>
      <c r="R165" s="215"/>
      <c r="S165" s="215"/>
      <c r="T165" s="216"/>
      <c r="AT165" s="217" t="s">
        <v>155</v>
      </c>
      <c r="AU165" s="217" t="s">
        <v>23</v>
      </c>
      <c r="AV165" s="11" t="s">
        <v>23</v>
      </c>
      <c r="AW165" s="11" t="s">
        <v>40</v>
      </c>
      <c r="AX165" s="11" t="s">
        <v>78</v>
      </c>
      <c r="AY165" s="217" t="s">
        <v>144</v>
      </c>
    </row>
    <row r="166" spans="2:65" s="11" customFormat="1" ht="13.5">
      <c r="B166" s="207"/>
      <c r="C166" s="208"/>
      <c r="D166" s="204" t="s">
        <v>155</v>
      </c>
      <c r="E166" s="209" t="s">
        <v>76</v>
      </c>
      <c r="F166" s="210" t="s">
        <v>937</v>
      </c>
      <c r="G166" s="208"/>
      <c r="H166" s="211">
        <v>5.577</v>
      </c>
      <c r="I166" s="212"/>
      <c r="J166" s="208"/>
      <c r="K166" s="208"/>
      <c r="L166" s="213"/>
      <c r="M166" s="214"/>
      <c r="N166" s="215"/>
      <c r="O166" s="215"/>
      <c r="P166" s="215"/>
      <c r="Q166" s="215"/>
      <c r="R166" s="215"/>
      <c r="S166" s="215"/>
      <c r="T166" s="216"/>
      <c r="AT166" s="217" t="s">
        <v>155</v>
      </c>
      <c r="AU166" s="217" t="s">
        <v>23</v>
      </c>
      <c r="AV166" s="11" t="s">
        <v>23</v>
      </c>
      <c r="AW166" s="11" t="s">
        <v>40</v>
      </c>
      <c r="AX166" s="11" t="s">
        <v>78</v>
      </c>
      <c r="AY166" s="217" t="s">
        <v>144</v>
      </c>
    </row>
    <row r="167" spans="2:65" s="12" customFormat="1" ht="13.5">
      <c r="B167" s="218"/>
      <c r="C167" s="219"/>
      <c r="D167" s="204" t="s">
        <v>155</v>
      </c>
      <c r="E167" s="220" t="s">
        <v>76</v>
      </c>
      <c r="F167" s="221" t="s">
        <v>158</v>
      </c>
      <c r="G167" s="219"/>
      <c r="H167" s="222">
        <v>88.233000000000004</v>
      </c>
      <c r="I167" s="223"/>
      <c r="J167" s="219"/>
      <c r="K167" s="219"/>
      <c r="L167" s="224"/>
      <c r="M167" s="225"/>
      <c r="N167" s="226"/>
      <c r="O167" s="226"/>
      <c r="P167" s="226"/>
      <c r="Q167" s="226"/>
      <c r="R167" s="226"/>
      <c r="S167" s="226"/>
      <c r="T167" s="227"/>
      <c r="AT167" s="228" t="s">
        <v>155</v>
      </c>
      <c r="AU167" s="228" t="s">
        <v>23</v>
      </c>
      <c r="AV167" s="12" t="s">
        <v>151</v>
      </c>
      <c r="AW167" s="12" t="s">
        <v>40</v>
      </c>
      <c r="AX167" s="12" t="s">
        <v>86</v>
      </c>
      <c r="AY167" s="228" t="s">
        <v>144</v>
      </c>
    </row>
    <row r="168" spans="2:65" s="1" customFormat="1" ht="38.25" customHeight="1">
      <c r="B168" s="41"/>
      <c r="C168" s="192" t="s">
        <v>9</v>
      </c>
      <c r="D168" s="192" t="s">
        <v>146</v>
      </c>
      <c r="E168" s="193" t="s">
        <v>309</v>
      </c>
      <c r="F168" s="194" t="s">
        <v>310</v>
      </c>
      <c r="G168" s="195" t="s">
        <v>194</v>
      </c>
      <c r="H168" s="196">
        <v>23.443999999999999</v>
      </c>
      <c r="I168" s="197"/>
      <c r="J168" s="198">
        <f>ROUND(I168*H168,2)</f>
        <v>0</v>
      </c>
      <c r="K168" s="194" t="s">
        <v>150</v>
      </c>
      <c r="L168" s="61"/>
      <c r="M168" s="199" t="s">
        <v>76</v>
      </c>
      <c r="N168" s="200" t="s">
        <v>48</v>
      </c>
      <c r="O168" s="42"/>
      <c r="P168" s="201">
        <f>O168*H168</f>
        <v>0</v>
      </c>
      <c r="Q168" s="201">
        <v>0</v>
      </c>
      <c r="R168" s="201">
        <f>Q168*H168</f>
        <v>0</v>
      </c>
      <c r="S168" s="201">
        <v>0</v>
      </c>
      <c r="T168" s="202">
        <f>S168*H168</f>
        <v>0</v>
      </c>
      <c r="AR168" s="24" t="s">
        <v>151</v>
      </c>
      <c r="AT168" s="24" t="s">
        <v>146</v>
      </c>
      <c r="AU168" s="24" t="s">
        <v>23</v>
      </c>
      <c r="AY168" s="24" t="s">
        <v>144</v>
      </c>
      <c r="BE168" s="203">
        <f>IF(N168="základní",J168,0)</f>
        <v>0</v>
      </c>
      <c r="BF168" s="203">
        <f>IF(N168="snížená",J168,0)</f>
        <v>0</v>
      </c>
      <c r="BG168" s="203">
        <f>IF(N168="zákl. přenesená",J168,0)</f>
        <v>0</v>
      </c>
      <c r="BH168" s="203">
        <f>IF(N168="sníž. přenesená",J168,0)</f>
        <v>0</v>
      </c>
      <c r="BI168" s="203">
        <f>IF(N168="nulová",J168,0)</f>
        <v>0</v>
      </c>
      <c r="BJ168" s="24" t="s">
        <v>86</v>
      </c>
      <c r="BK168" s="203">
        <f>ROUND(I168*H168,2)</f>
        <v>0</v>
      </c>
      <c r="BL168" s="24" t="s">
        <v>151</v>
      </c>
      <c r="BM168" s="24" t="s">
        <v>938</v>
      </c>
    </row>
    <row r="169" spans="2:65" s="1" customFormat="1" ht="189">
      <c r="B169" s="41"/>
      <c r="C169" s="63"/>
      <c r="D169" s="204" t="s">
        <v>153</v>
      </c>
      <c r="E169" s="63"/>
      <c r="F169" s="205" t="s">
        <v>302</v>
      </c>
      <c r="G169" s="63"/>
      <c r="H169" s="63"/>
      <c r="I169" s="163"/>
      <c r="J169" s="63"/>
      <c r="K169" s="63"/>
      <c r="L169" s="61"/>
      <c r="M169" s="206"/>
      <c r="N169" s="42"/>
      <c r="O169" s="42"/>
      <c r="P169" s="42"/>
      <c r="Q169" s="42"/>
      <c r="R169" s="42"/>
      <c r="S169" s="42"/>
      <c r="T169" s="78"/>
      <c r="AT169" s="24" t="s">
        <v>153</v>
      </c>
      <c r="AU169" s="24" t="s">
        <v>23</v>
      </c>
    </row>
    <row r="170" spans="2:65" s="14" customFormat="1" ht="13.5">
      <c r="B170" s="240"/>
      <c r="C170" s="241"/>
      <c r="D170" s="204" t="s">
        <v>155</v>
      </c>
      <c r="E170" s="242" t="s">
        <v>76</v>
      </c>
      <c r="F170" s="243" t="s">
        <v>312</v>
      </c>
      <c r="G170" s="241"/>
      <c r="H170" s="242" t="s">
        <v>76</v>
      </c>
      <c r="I170" s="244"/>
      <c r="J170" s="241"/>
      <c r="K170" s="241"/>
      <c r="L170" s="245"/>
      <c r="M170" s="246"/>
      <c r="N170" s="247"/>
      <c r="O170" s="247"/>
      <c r="P170" s="247"/>
      <c r="Q170" s="247"/>
      <c r="R170" s="247"/>
      <c r="S170" s="247"/>
      <c r="T170" s="248"/>
      <c r="AT170" s="249" t="s">
        <v>155</v>
      </c>
      <c r="AU170" s="249" t="s">
        <v>23</v>
      </c>
      <c r="AV170" s="14" t="s">
        <v>86</v>
      </c>
      <c r="AW170" s="14" t="s">
        <v>40</v>
      </c>
      <c r="AX170" s="14" t="s">
        <v>78</v>
      </c>
      <c r="AY170" s="249" t="s">
        <v>144</v>
      </c>
    </row>
    <row r="171" spans="2:65" s="11" customFormat="1" ht="13.5">
      <c r="B171" s="207"/>
      <c r="C171" s="208"/>
      <c r="D171" s="204" t="s">
        <v>155</v>
      </c>
      <c r="E171" s="209" t="s">
        <v>76</v>
      </c>
      <c r="F171" s="210" t="s">
        <v>939</v>
      </c>
      <c r="G171" s="208"/>
      <c r="H171" s="211">
        <v>19.073</v>
      </c>
      <c r="I171" s="212"/>
      <c r="J171" s="208"/>
      <c r="K171" s="208"/>
      <c r="L171" s="213"/>
      <c r="M171" s="214"/>
      <c r="N171" s="215"/>
      <c r="O171" s="215"/>
      <c r="P171" s="215"/>
      <c r="Q171" s="215"/>
      <c r="R171" s="215"/>
      <c r="S171" s="215"/>
      <c r="T171" s="216"/>
      <c r="AT171" s="217" t="s">
        <v>155</v>
      </c>
      <c r="AU171" s="217" t="s">
        <v>23</v>
      </c>
      <c r="AV171" s="11" t="s">
        <v>23</v>
      </c>
      <c r="AW171" s="11" t="s">
        <v>40</v>
      </c>
      <c r="AX171" s="11" t="s">
        <v>78</v>
      </c>
      <c r="AY171" s="217" t="s">
        <v>144</v>
      </c>
    </row>
    <row r="172" spans="2:65" s="14" customFormat="1" ht="13.5">
      <c r="B172" s="240"/>
      <c r="C172" s="241"/>
      <c r="D172" s="204" t="s">
        <v>155</v>
      </c>
      <c r="E172" s="242" t="s">
        <v>76</v>
      </c>
      <c r="F172" s="243" t="s">
        <v>316</v>
      </c>
      <c r="G172" s="241"/>
      <c r="H172" s="242" t="s">
        <v>76</v>
      </c>
      <c r="I172" s="244"/>
      <c r="J172" s="241"/>
      <c r="K172" s="241"/>
      <c r="L172" s="245"/>
      <c r="M172" s="246"/>
      <c r="N172" s="247"/>
      <c r="O172" s="247"/>
      <c r="P172" s="247"/>
      <c r="Q172" s="247"/>
      <c r="R172" s="247"/>
      <c r="S172" s="247"/>
      <c r="T172" s="248"/>
      <c r="AT172" s="249" t="s">
        <v>155</v>
      </c>
      <c r="AU172" s="249" t="s">
        <v>23</v>
      </c>
      <c r="AV172" s="14" t="s">
        <v>86</v>
      </c>
      <c r="AW172" s="14" t="s">
        <v>40</v>
      </c>
      <c r="AX172" s="14" t="s">
        <v>78</v>
      </c>
      <c r="AY172" s="249" t="s">
        <v>144</v>
      </c>
    </row>
    <row r="173" spans="2:65" s="11" customFormat="1" ht="13.5">
      <c r="B173" s="207"/>
      <c r="C173" s="208"/>
      <c r="D173" s="204" t="s">
        <v>155</v>
      </c>
      <c r="E173" s="209" t="s">
        <v>76</v>
      </c>
      <c r="F173" s="210" t="s">
        <v>940</v>
      </c>
      <c r="G173" s="208"/>
      <c r="H173" s="211">
        <v>16.78</v>
      </c>
      <c r="I173" s="212"/>
      <c r="J173" s="208"/>
      <c r="K173" s="208"/>
      <c r="L173" s="213"/>
      <c r="M173" s="214"/>
      <c r="N173" s="215"/>
      <c r="O173" s="215"/>
      <c r="P173" s="215"/>
      <c r="Q173" s="215"/>
      <c r="R173" s="215"/>
      <c r="S173" s="215"/>
      <c r="T173" s="216"/>
      <c r="AT173" s="217" t="s">
        <v>155</v>
      </c>
      <c r="AU173" s="217" t="s">
        <v>23</v>
      </c>
      <c r="AV173" s="11" t="s">
        <v>23</v>
      </c>
      <c r="AW173" s="11" t="s">
        <v>40</v>
      </c>
      <c r="AX173" s="11" t="s">
        <v>78</v>
      </c>
      <c r="AY173" s="217" t="s">
        <v>144</v>
      </c>
    </row>
    <row r="174" spans="2:65" s="11" customFormat="1" ht="13.5">
      <c r="B174" s="207"/>
      <c r="C174" s="208"/>
      <c r="D174" s="204" t="s">
        <v>155</v>
      </c>
      <c r="E174" s="209" t="s">
        <v>76</v>
      </c>
      <c r="F174" s="210" t="s">
        <v>941</v>
      </c>
      <c r="G174" s="208"/>
      <c r="H174" s="211">
        <v>-12.409000000000001</v>
      </c>
      <c r="I174" s="212"/>
      <c r="J174" s="208"/>
      <c r="K174" s="208"/>
      <c r="L174" s="213"/>
      <c r="M174" s="214"/>
      <c r="N174" s="215"/>
      <c r="O174" s="215"/>
      <c r="P174" s="215"/>
      <c r="Q174" s="215"/>
      <c r="R174" s="215"/>
      <c r="S174" s="215"/>
      <c r="T174" s="216"/>
      <c r="AT174" s="217" t="s">
        <v>155</v>
      </c>
      <c r="AU174" s="217" t="s">
        <v>23</v>
      </c>
      <c r="AV174" s="11" t="s">
        <v>23</v>
      </c>
      <c r="AW174" s="11" t="s">
        <v>40</v>
      </c>
      <c r="AX174" s="11" t="s">
        <v>78</v>
      </c>
      <c r="AY174" s="217" t="s">
        <v>144</v>
      </c>
    </row>
    <row r="175" spans="2:65" s="12" customFormat="1" ht="13.5">
      <c r="B175" s="218"/>
      <c r="C175" s="219"/>
      <c r="D175" s="204" t="s">
        <v>155</v>
      </c>
      <c r="E175" s="220" t="s">
        <v>76</v>
      </c>
      <c r="F175" s="221" t="s">
        <v>158</v>
      </c>
      <c r="G175" s="219"/>
      <c r="H175" s="222">
        <v>23.443999999999999</v>
      </c>
      <c r="I175" s="223"/>
      <c r="J175" s="219"/>
      <c r="K175" s="219"/>
      <c r="L175" s="224"/>
      <c r="M175" s="225"/>
      <c r="N175" s="226"/>
      <c r="O175" s="226"/>
      <c r="P175" s="226"/>
      <c r="Q175" s="226"/>
      <c r="R175" s="226"/>
      <c r="S175" s="226"/>
      <c r="T175" s="227"/>
      <c r="AT175" s="228" t="s">
        <v>155</v>
      </c>
      <c r="AU175" s="228" t="s">
        <v>23</v>
      </c>
      <c r="AV175" s="12" t="s">
        <v>151</v>
      </c>
      <c r="AW175" s="12" t="s">
        <v>40</v>
      </c>
      <c r="AX175" s="12" t="s">
        <v>86</v>
      </c>
      <c r="AY175" s="228" t="s">
        <v>144</v>
      </c>
    </row>
    <row r="176" spans="2:65" s="1" customFormat="1" ht="38.25" customHeight="1">
      <c r="B176" s="41"/>
      <c r="C176" s="192" t="s">
        <v>273</v>
      </c>
      <c r="D176" s="192" t="s">
        <v>146</v>
      </c>
      <c r="E176" s="193" t="s">
        <v>321</v>
      </c>
      <c r="F176" s="194" t="s">
        <v>322</v>
      </c>
      <c r="G176" s="195" t="s">
        <v>194</v>
      </c>
      <c r="H176" s="196">
        <v>12.409000000000001</v>
      </c>
      <c r="I176" s="197"/>
      <c r="J176" s="198">
        <f>ROUND(I176*H176,2)</f>
        <v>0</v>
      </c>
      <c r="K176" s="194" t="s">
        <v>150</v>
      </c>
      <c r="L176" s="61"/>
      <c r="M176" s="199" t="s">
        <v>76</v>
      </c>
      <c r="N176" s="200" t="s">
        <v>48</v>
      </c>
      <c r="O176" s="42"/>
      <c r="P176" s="201">
        <f>O176*H176</f>
        <v>0</v>
      </c>
      <c r="Q176" s="201">
        <v>0</v>
      </c>
      <c r="R176" s="201">
        <f>Q176*H176</f>
        <v>0</v>
      </c>
      <c r="S176" s="201">
        <v>0</v>
      </c>
      <c r="T176" s="202">
        <f>S176*H176</f>
        <v>0</v>
      </c>
      <c r="AR176" s="24" t="s">
        <v>151</v>
      </c>
      <c r="AT176" s="24" t="s">
        <v>146</v>
      </c>
      <c r="AU176" s="24" t="s">
        <v>23</v>
      </c>
      <c r="AY176" s="24" t="s">
        <v>144</v>
      </c>
      <c r="BE176" s="203">
        <f>IF(N176="základní",J176,0)</f>
        <v>0</v>
      </c>
      <c r="BF176" s="203">
        <f>IF(N176="snížená",J176,0)</f>
        <v>0</v>
      </c>
      <c r="BG176" s="203">
        <f>IF(N176="zákl. přenesená",J176,0)</f>
        <v>0</v>
      </c>
      <c r="BH176" s="203">
        <f>IF(N176="sníž. přenesená",J176,0)</f>
        <v>0</v>
      </c>
      <c r="BI176" s="203">
        <f>IF(N176="nulová",J176,0)</f>
        <v>0</v>
      </c>
      <c r="BJ176" s="24" t="s">
        <v>86</v>
      </c>
      <c r="BK176" s="203">
        <f>ROUND(I176*H176,2)</f>
        <v>0</v>
      </c>
      <c r="BL176" s="24" t="s">
        <v>151</v>
      </c>
      <c r="BM176" s="24" t="s">
        <v>942</v>
      </c>
    </row>
    <row r="177" spans="2:65" s="1" customFormat="1" ht="189">
      <c r="B177" s="41"/>
      <c r="C177" s="63"/>
      <c r="D177" s="204" t="s">
        <v>153</v>
      </c>
      <c r="E177" s="63"/>
      <c r="F177" s="205" t="s">
        <v>302</v>
      </c>
      <c r="G177" s="63"/>
      <c r="H177" s="63"/>
      <c r="I177" s="163"/>
      <c r="J177" s="63"/>
      <c r="K177" s="63"/>
      <c r="L177" s="61"/>
      <c r="M177" s="206"/>
      <c r="N177" s="42"/>
      <c r="O177" s="42"/>
      <c r="P177" s="42"/>
      <c r="Q177" s="42"/>
      <c r="R177" s="42"/>
      <c r="S177" s="42"/>
      <c r="T177" s="78"/>
      <c r="AT177" s="24" t="s">
        <v>153</v>
      </c>
      <c r="AU177" s="24" t="s">
        <v>23</v>
      </c>
    </row>
    <row r="178" spans="2:65" s="11" customFormat="1" ht="13.5">
      <c r="B178" s="207"/>
      <c r="C178" s="208"/>
      <c r="D178" s="204" t="s">
        <v>155</v>
      </c>
      <c r="E178" s="209" t="s">
        <v>76</v>
      </c>
      <c r="F178" s="210" t="s">
        <v>943</v>
      </c>
      <c r="G178" s="208"/>
      <c r="H178" s="211">
        <v>12.409000000000001</v>
      </c>
      <c r="I178" s="212"/>
      <c r="J178" s="208"/>
      <c r="K178" s="208"/>
      <c r="L178" s="213"/>
      <c r="M178" s="214"/>
      <c r="N178" s="215"/>
      <c r="O178" s="215"/>
      <c r="P178" s="215"/>
      <c r="Q178" s="215"/>
      <c r="R178" s="215"/>
      <c r="S178" s="215"/>
      <c r="T178" s="216"/>
      <c r="AT178" s="217" t="s">
        <v>155</v>
      </c>
      <c r="AU178" s="217" t="s">
        <v>23</v>
      </c>
      <c r="AV178" s="11" t="s">
        <v>23</v>
      </c>
      <c r="AW178" s="11" t="s">
        <v>40</v>
      </c>
      <c r="AX178" s="11" t="s">
        <v>78</v>
      </c>
      <c r="AY178" s="217" t="s">
        <v>144</v>
      </c>
    </row>
    <row r="179" spans="2:65" s="12" customFormat="1" ht="13.5">
      <c r="B179" s="218"/>
      <c r="C179" s="219"/>
      <c r="D179" s="204" t="s">
        <v>155</v>
      </c>
      <c r="E179" s="220" t="s">
        <v>76</v>
      </c>
      <c r="F179" s="221" t="s">
        <v>158</v>
      </c>
      <c r="G179" s="219"/>
      <c r="H179" s="222">
        <v>12.409000000000001</v>
      </c>
      <c r="I179" s="223"/>
      <c r="J179" s="219"/>
      <c r="K179" s="219"/>
      <c r="L179" s="224"/>
      <c r="M179" s="225"/>
      <c r="N179" s="226"/>
      <c r="O179" s="226"/>
      <c r="P179" s="226"/>
      <c r="Q179" s="226"/>
      <c r="R179" s="226"/>
      <c r="S179" s="226"/>
      <c r="T179" s="227"/>
      <c r="AT179" s="228" t="s">
        <v>155</v>
      </c>
      <c r="AU179" s="228" t="s">
        <v>23</v>
      </c>
      <c r="AV179" s="12" t="s">
        <v>151</v>
      </c>
      <c r="AW179" s="12" t="s">
        <v>40</v>
      </c>
      <c r="AX179" s="12" t="s">
        <v>86</v>
      </c>
      <c r="AY179" s="228" t="s">
        <v>144</v>
      </c>
    </row>
    <row r="180" spans="2:65" s="1" customFormat="1" ht="25.5" customHeight="1">
      <c r="B180" s="41"/>
      <c r="C180" s="192" t="s">
        <v>277</v>
      </c>
      <c r="D180" s="192" t="s">
        <v>146</v>
      </c>
      <c r="E180" s="193" t="s">
        <v>327</v>
      </c>
      <c r="F180" s="194" t="s">
        <v>328</v>
      </c>
      <c r="G180" s="195" t="s">
        <v>194</v>
      </c>
      <c r="H180" s="196">
        <v>111.67700000000001</v>
      </c>
      <c r="I180" s="197"/>
      <c r="J180" s="198">
        <f>ROUND(I180*H180,2)</f>
        <v>0</v>
      </c>
      <c r="K180" s="194" t="s">
        <v>150</v>
      </c>
      <c r="L180" s="61"/>
      <c r="M180" s="199" t="s">
        <v>76</v>
      </c>
      <c r="N180" s="200" t="s">
        <v>48</v>
      </c>
      <c r="O180" s="42"/>
      <c r="P180" s="201">
        <f>O180*H180</f>
        <v>0</v>
      </c>
      <c r="Q180" s="201">
        <v>0</v>
      </c>
      <c r="R180" s="201">
        <f>Q180*H180</f>
        <v>0</v>
      </c>
      <c r="S180" s="201">
        <v>0</v>
      </c>
      <c r="T180" s="202">
        <f>S180*H180</f>
        <v>0</v>
      </c>
      <c r="AR180" s="24" t="s">
        <v>151</v>
      </c>
      <c r="AT180" s="24" t="s">
        <v>146</v>
      </c>
      <c r="AU180" s="24" t="s">
        <v>23</v>
      </c>
      <c r="AY180" s="24" t="s">
        <v>144</v>
      </c>
      <c r="BE180" s="203">
        <f>IF(N180="základní",J180,0)</f>
        <v>0</v>
      </c>
      <c r="BF180" s="203">
        <f>IF(N180="snížená",J180,0)</f>
        <v>0</v>
      </c>
      <c r="BG180" s="203">
        <f>IF(N180="zákl. přenesená",J180,0)</f>
        <v>0</v>
      </c>
      <c r="BH180" s="203">
        <f>IF(N180="sníž. přenesená",J180,0)</f>
        <v>0</v>
      </c>
      <c r="BI180" s="203">
        <f>IF(N180="nulová",J180,0)</f>
        <v>0</v>
      </c>
      <c r="BJ180" s="24" t="s">
        <v>86</v>
      </c>
      <c r="BK180" s="203">
        <f>ROUND(I180*H180,2)</f>
        <v>0</v>
      </c>
      <c r="BL180" s="24" t="s">
        <v>151</v>
      </c>
      <c r="BM180" s="24" t="s">
        <v>944</v>
      </c>
    </row>
    <row r="181" spans="2:65" s="1" customFormat="1" ht="148.5">
      <c r="B181" s="41"/>
      <c r="C181" s="63"/>
      <c r="D181" s="204" t="s">
        <v>153</v>
      </c>
      <c r="E181" s="63"/>
      <c r="F181" s="205" t="s">
        <v>330</v>
      </c>
      <c r="G181" s="63"/>
      <c r="H181" s="63"/>
      <c r="I181" s="163"/>
      <c r="J181" s="63"/>
      <c r="K181" s="63"/>
      <c r="L181" s="61"/>
      <c r="M181" s="206"/>
      <c r="N181" s="42"/>
      <c r="O181" s="42"/>
      <c r="P181" s="42"/>
      <c r="Q181" s="42"/>
      <c r="R181" s="42"/>
      <c r="S181" s="42"/>
      <c r="T181" s="78"/>
      <c r="AT181" s="24" t="s">
        <v>153</v>
      </c>
      <c r="AU181" s="24" t="s">
        <v>23</v>
      </c>
    </row>
    <row r="182" spans="2:65" s="11" customFormat="1" ht="13.5">
      <c r="B182" s="207"/>
      <c r="C182" s="208"/>
      <c r="D182" s="204" t="s">
        <v>155</v>
      </c>
      <c r="E182" s="209" t="s">
        <v>76</v>
      </c>
      <c r="F182" s="210" t="s">
        <v>945</v>
      </c>
      <c r="G182" s="208"/>
      <c r="H182" s="211">
        <v>23.443999999999999</v>
      </c>
      <c r="I182" s="212"/>
      <c r="J182" s="208"/>
      <c r="K182" s="208"/>
      <c r="L182" s="213"/>
      <c r="M182" s="214"/>
      <c r="N182" s="215"/>
      <c r="O182" s="215"/>
      <c r="P182" s="215"/>
      <c r="Q182" s="215"/>
      <c r="R182" s="215"/>
      <c r="S182" s="215"/>
      <c r="T182" s="216"/>
      <c r="AT182" s="217" t="s">
        <v>155</v>
      </c>
      <c r="AU182" s="217" t="s">
        <v>23</v>
      </c>
      <c r="AV182" s="11" t="s">
        <v>23</v>
      </c>
      <c r="AW182" s="11" t="s">
        <v>40</v>
      </c>
      <c r="AX182" s="11" t="s">
        <v>78</v>
      </c>
      <c r="AY182" s="217" t="s">
        <v>144</v>
      </c>
    </row>
    <row r="183" spans="2:65" s="11" customFormat="1" ht="13.5">
      <c r="B183" s="207"/>
      <c r="C183" s="208"/>
      <c r="D183" s="204" t="s">
        <v>155</v>
      </c>
      <c r="E183" s="209" t="s">
        <v>76</v>
      </c>
      <c r="F183" s="210" t="s">
        <v>946</v>
      </c>
      <c r="G183" s="208"/>
      <c r="H183" s="211">
        <v>88.233000000000004</v>
      </c>
      <c r="I183" s="212"/>
      <c r="J183" s="208"/>
      <c r="K183" s="208"/>
      <c r="L183" s="213"/>
      <c r="M183" s="214"/>
      <c r="N183" s="215"/>
      <c r="O183" s="215"/>
      <c r="P183" s="215"/>
      <c r="Q183" s="215"/>
      <c r="R183" s="215"/>
      <c r="S183" s="215"/>
      <c r="T183" s="216"/>
      <c r="AT183" s="217" t="s">
        <v>155</v>
      </c>
      <c r="AU183" s="217" t="s">
        <v>23</v>
      </c>
      <c r="AV183" s="11" t="s">
        <v>23</v>
      </c>
      <c r="AW183" s="11" t="s">
        <v>40</v>
      </c>
      <c r="AX183" s="11" t="s">
        <v>78</v>
      </c>
      <c r="AY183" s="217" t="s">
        <v>144</v>
      </c>
    </row>
    <row r="184" spans="2:65" s="12" customFormat="1" ht="13.5">
      <c r="B184" s="218"/>
      <c r="C184" s="219"/>
      <c r="D184" s="204" t="s">
        <v>155</v>
      </c>
      <c r="E184" s="220" t="s">
        <v>76</v>
      </c>
      <c r="F184" s="221" t="s">
        <v>158</v>
      </c>
      <c r="G184" s="219"/>
      <c r="H184" s="222">
        <v>111.67700000000001</v>
      </c>
      <c r="I184" s="223"/>
      <c r="J184" s="219"/>
      <c r="K184" s="219"/>
      <c r="L184" s="224"/>
      <c r="M184" s="225"/>
      <c r="N184" s="226"/>
      <c r="O184" s="226"/>
      <c r="P184" s="226"/>
      <c r="Q184" s="226"/>
      <c r="R184" s="226"/>
      <c r="S184" s="226"/>
      <c r="T184" s="227"/>
      <c r="AT184" s="228" t="s">
        <v>155</v>
      </c>
      <c r="AU184" s="228" t="s">
        <v>23</v>
      </c>
      <c r="AV184" s="12" t="s">
        <v>151</v>
      </c>
      <c r="AW184" s="12" t="s">
        <v>40</v>
      </c>
      <c r="AX184" s="12" t="s">
        <v>86</v>
      </c>
      <c r="AY184" s="228" t="s">
        <v>144</v>
      </c>
    </row>
    <row r="185" spans="2:65" s="1" customFormat="1" ht="25.5" customHeight="1">
      <c r="B185" s="41"/>
      <c r="C185" s="192" t="s">
        <v>283</v>
      </c>
      <c r="D185" s="192" t="s">
        <v>146</v>
      </c>
      <c r="E185" s="193" t="s">
        <v>334</v>
      </c>
      <c r="F185" s="194" t="s">
        <v>335</v>
      </c>
      <c r="G185" s="195" t="s">
        <v>194</v>
      </c>
      <c r="H185" s="196">
        <v>12.409000000000001</v>
      </c>
      <c r="I185" s="197"/>
      <c r="J185" s="198">
        <f>ROUND(I185*H185,2)</f>
        <v>0</v>
      </c>
      <c r="K185" s="194" t="s">
        <v>150</v>
      </c>
      <c r="L185" s="61"/>
      <c r="M185" s="199" t="s">
        <v>76</v>
      </c>
      <c r="N185" s="200" t="s">
        <v>48</v>
      </c>
      <c r="O185" s="42"/>
      <c r="P185" s="201">
        <f>O185*H185</f>
        <v>0</v>
      </c>
      <c r="Q185" s="201">
        <v>0</v>
      </c>
      <c r="R185" s="201">
        <f>Q185*H185</f>
        <v>0</v>
      </c>
      <c r="S185" s="201">
        <v>0</v>
      </c>
      <c r="T185" s="202">
        <f>S185*H185</f>
        <v>0</v>
      </c>
      <c r="AR185" s="24" t="s">
        <v>151</v>
      </c>
      <c r="AT185" s="24" t="s">
        <v>146</v>
      </c>
      <c r="AU185" s="24" t="s">
        <v>23</v>
      </c>
      <c r="AY185" s="24" t="s">
        <v>144</v>
      </c>
      <c r="BE185" s="203">
        <f>IF(N185="základní",J185,0)</f>
        <v>0</v>
      </c>
      <c r="BF185" s="203">
        <f>IF(N185="snížená",J185,0)</f>
        <v>0</v>
      </c>
      <c r="BG185" s="203">
        <f>IF(N185="zákl. přenesená",J185,0)</f>
        <v>0</v>
      </c>
      <c r="BH185" s="203">
        <f>IF(N185="sníž. přenesená",J185,0)</f>
        <v>0</v>
      </c>
      <c r="BI185" s="203">
        <f>IF(N185="nulová",J185,0)</f>
        <v>0</v>
      </c>
      <c r="BJ185" s="24" t="s">
        <v>86</v>
      </c>
      <c r="BK185" s="203">
        <f>ROUND(I185*H185,2)</f>
        <v>0</v>
      </c>
      <c r="BL185" s="24" t="s">
        <v>151</v>
      </c>
      <c r="BM185" s="24" t="s">
        <v>947</v>
      </c>
    </row>
    <row r="186" spans="2:65" s="1" customFormat="1" ht="148.5">
      <c r="B186" s="41"/>
      <c r="C186" s="63"/>
      <c r="D186" s="204" t="s">
        <v>153</v>
      </c>
      <c r="E186" s="63"/>
      <c r="F186" s="205" t="s">
        <v>330</v>
      </c>
      <c r="G186" s="63"/>
      <c r="H186" s="63"/>
      <c r="I186" s="163"/>
      <c r="J186" s="63"/>
      <c r="K186" s="63"/>
      <c r="L186" s="61"/>
      <c r="M186" s="206"/>
      <c r="N186" s="42"/>
      <c r="O186" s="42"/>
      <c r="P186" s="42"/>
      <c r="Q186" s="42"/>
      <c r="R186" s="42"/>
      <c r="S186" s="42"/>
      <c r="T186" s="78"/>
      <c r="AT186" s="24" t="s">
        <v>153</v>
      </c>
      <c r="AU186" s="24" t="s">
        <v>23</v>
      </c>
    </row>
    <row r="187" spans="2:65" s="1" customFormat="1" ht="16.5" customHeight="1">
      <c r="B187" s="41"/>
      <c r="C187" s="192" t="s">
        <v>287</v>
      </c>
      <c r="D187" s="192" t="s">
        <v>146</v>
      </c>
      <c r="E187" s="193" t="s">
        <v>338</v>
      </c>
      <c r="F187" s="194" t="s">
        <v>339</v>
      </c>
      <c r="G187" s="195" t="s">
        <v>194</v>
      </c>
      <c r="H187" s="196">
        <v>35.853000000000002</v>
      </c>
      <c r="I187" s="197"/>
      <c r="J187" s="198">
        <f>ROUND(I187*H187,2)</f>
        <v>0</v>
      </c>
      <c r="K187" s="194" t="s">
        <v>150</v>
      </c>
      <c r="L187" s="61"/>
      <c r="M187" s="199" t="s">
        <v>76</v>
      </c>
      <c r="N187" s="200" t="s">
        <v>48</v>
      </c>
      <c r="O187" s="42"/>
      <c r="P187" s="201">
        <f>O187*H187</f>
        <v>0</v>
      </c>
      <c r="Q187" s="201">
        <v>0</v>
      </c>
      <c r="R187" s="201">
        <f>Q187*H187</f>
        <v>0</v>
      </c>
      <c r="S187" s="201">
        <v>0</v>
      </c>
      <c r="T187" s="202">
        <f>S187*H187</f>
        <v>0</v>
      </c>
      <c r="AR187" s="24" t="s">
        <v>151</v>
      </c>
      <c r="AT187" s="24" t="s">
        <v>146</v>
      </c>
      <c r="AU187" s="24" t="s">
        <v>23</v>
      </c>
      <c r="AY187" s="24" t="s">
        <v>144</v>
      </c>
      <c r="BE187" s="203">
        <f>IF(N187="základní",J187,0)</f>
        <v>0</v>
      </c>
      <c r="BF187" s="203">
        <f>IF(N187="snížená",J187,0)</f>
        <v>0</v>
      </c>
      <c r="BG187" s="203">
        <f>IF(N187="zákl. přenesená",J187,0)</f>
        <v>0</v>
      </c>
      <c r="BH187" s="203">
        <f>IF(N187="sníž. přenesená",J187,0)</f>
        <v>0</v>
      </c>
      <c r="BI187" s="203">
        <f>IF(N187="nulová",J187,0)</f>
        <v>0</v>
      </c>
      <c r="BJ187" s="24" t="s">
        <v>86</v>
      </c>
      <c r="BK187" s="203">
        <f>ROUND(I187*H187,2)</f>
        <v>0</v>
      </c>
      <c r="BL187" s="24" t="s">
        <v>151</v>
      </c>
      <c r="BM187" s="24" t="s">
        <v>948</v>
      </c>
    </row>
    <row r="188" spans="2:65" s="1" customFormat="1" ht="297">
      <c r="B188" s="41"/>
      <c r="C188" s="63"/>
      <c r="D188" s="204" t="s">
        <v>153</v>
      </c>
      <c r="E188" s="63"/>
      <c r="F188" s="205" t="s">
        <v>341</v>
      </c>
      <c r="G188" s="63"/>
      <c r="H188" s="63"/>
      <c r="I188" s="163"/>
      <c r="J188" s="63"/>
      <c r="K188" s="63"/>
      <c r="L188" s="61"/>
      <c r="M188" s="206"/>
      <c r="N188" s="42"/>
      <c r="O188" s="42"/>
      <c r="P188" s="42"/>
      <c r="Q188" s="42"/>
      <c r="R188" s="42"/>
      <c r="S188" s="42"/>
      <c r="T188" s="78"/>
      <c r="AT188" s="24" t="s">
        <v>153</v>
      </c>
      <c r="AU188" s="24" t="s">
        <v>23</v>
      </c>
    </row>
    <row r="189" spans="2:65" s="11" customFormat="1" ht="13.5">
      <c r="B189" s="207"/>
      <c r="C189" s="208"/>
      <c r="D189" s="204" t="s">
        <v>155</v>
      </c>
      <c r="E189" s="209" t="s">
        <v>76</v>
      </c>
      <c r="F189" s="210" t="s">
        <v>949</v>
      </c>
      <c r="G189" s="208"/>
      <c r="H189" s="211">
        <v>35.853000000000002</v>
      </c>
      <c r="I189" s="212"/>
      <c r="J189" s="208"/>
      <c r="K189" s="208"/>
      <c r="L189" s="213"/>
      <c r="M189" s="214"/>
      <c r="N189" s="215"/>
      <c r="O189" s="215"/>
      <c r="P189" s="215"/>
      <c r="Q189" s="215"/>
      <c r="R189" s="215"/>
      <c r="S189" s="215"/>
      <c r="T189" s="216"/>
      <c r="AT189" s="217" t="s">
        <v>155</v>
      </c>
      <c r="AU189" s="217" t="s">
        <v>23</v>
      </c>
      <c r="AV189" s="11" t="s">
        <v>23</v>
      </c>
      <c r="AW189" s="11" t="s">
        <v>40</v>
      </c>
      <c r="AX189" s="11" t="s">
        <v>78</v>
      </c>
      <c r="AY189" s="217" t="s">
        <v>144</v>
      </c>
    </row>
    <row r="190" spans="2:65" s="12" customFormat="1" ht="13.5">
      <c r="B190" s="218"/>
      <c r="C190" s="219"/>
      <c r="D190" s="204" t="s">
        <v>155</v>
      </c>
      <c r="E190" s="220" t="s">
        <v>76</v>
      </c>
      <c r="F190" s="221" t="s">
        <v>158</v>
      </c>
      <c r="G190" s="219"/>
      <c r="H190" s="222">
        <v>35.853000000000002</v>
      </c>
      <c r="I190" s="223"/>
      <c r="J190" s="219"/>
      <c r="K190" s="219"/>
      <c r="L190" s="224"/>
      <c r="M190" s="225"/>
      <c r="N190" s="226"/>
      <c r="O190" s="226"/>
      <c r="P190" s="226"/>
      <c r="Q190" s="226"/>
      <c r="R190" s="226"/>
      <c r="S190" s="226"/>
      <c r="T190" s="227"/>
      <c r="AT190" s="228" t="s">
        <v>155</v>
      </c>
      <c r="AU190" s="228" t="s">
        <v>23</v>
      </c>
      <c r="AV190" s="12" t="s">
        <v>151</v>
      </c>
      <c r="AW190" s="12" t="s">
        <v>40</v>
      </c>
      <c r="AX190" s="12" t="s">
        <v>86</v>
      </c>
      <c r="AY190" s="228" t="s">
        <v>144</v>
      </c>
    </row>
    <row r="191" spans="2:65" s="1" customFormat="1" ht="16.5" customHeight="1">
      <c r="B191" s="41"/>
      <c r="C191" s="192" t="s">
        <v>293</v>
      </c>
      <c r="D191" s="192" t="s">
        <v>146</v>
      </c>
      <c r="E191" s="193" t="s">
        <v>344</v>
      </c>
      <c r="F191" s="194" t="s">
        <v>345</v>
      </c>
      <c r="G191" s="195" t="s">
        <v>346</v>
      </c>
      <c r="H191" s="196">
        <v>64.534999999999997</v>
      </c>
      <c r="I191" s="197"/>
      <c r="J191" s="198">
        <f>ROUND(I191*H191,2)</f>
        <v>0</v>
      </c>
      <c r="K191" s="194" t="s">
        <v>150</v>
      </c>
      <c r="L191" s="61"/>
      <c r="M191" s="199" t="s">
        <v>76</v>
      </c>
      <c r="N191" s="200" t="s">
        <v>48</v>
      </c>
      <c r="O191" s="42"/>
      <c r="P191" s="201">
        <f>O191*H191</f>
        <v>0</v>
      </c>
      <c r="Q191" s="201">
        <v>0</v>
      </c>
      <c r="R191" s="201">
        <f>Q191*H191</f>
        <v>0</v>
      </c>
      <c r="S191" s="201">
        <v>0</v>
      </c>
      <c r="T191" s="202">
        <f>S191*H191</f>
        <v>0</v>
      </c>
      <c r="AR191" s="24" t="s">
        <v>151</v>
      </c>
      <c r="AT191" s="24" t="s">
        <v>146</v>
      </c>
      <c r="AU191" s="24" t="s">
        <v>23</v>
      </c>
      <c r="AY191" s="24" t="s">
        <v>144</v>
      </c>
      <c r="BE191" s="203">
        <f>IF(N191="základní",J191,0)</f>
        <v>0</v>
      </c>
      <c r="BF191" s="203">
        <f>IF(N191="snížená",J191,0)</f>
        <v>0</v>
      </c>
      <c r="BG191" s="203">
        <f>IF(N191="zákl. přenesená",J191,0)</f>
        <v>0</v>
      </c>
      <c r="BH191" s="203">
        <f>IF(N191="sníž. přenesená",J191,0)</f>
        <v>0</v>
      </c>
      <c r="BI191" s="203">
        <f>IF(N191="nulová",J191,0)</f>
        <v>0</v>
      </c>
      <c r="BJ191" s="24" t="s">
        <v>86</v>
      </c>
      <c r="BK191" s="203">
        <f>ROUND(I191*H191,2)</f>
        <v>0</v>
      </c>
      <c r="BL191" s="24" t="s">
        <v>151</v>
      </c>
      <c r="BM191" s="24" t="s">
        <v>950</v>
      </c>
    </row>
    <row r="192" spans="2:65" s="1" customFormat="1" ht="297">
      <c r="B192" s="41"/>
      <c r="C192" s="63"/>
      <c r="D192" s="204" t="s">
        <v>153</v>
      </c>
      <c r="E192" s="63"/>
      <c r="F192" s="205" t="s">
        <v>341</v>
      </c>
      <c r="G192" s="63"/>
      <c r="H192" s="63"/>
      <c r="I192" s="163"/>
      <c r="J192" s="63"/>
      <c r="K192" s="63"/>
      <c r="L192" s="61"/>
      <c r="M192" s="206"/>
      <c r="N192" s="42"/>
      <c r="O192" s="42"/>
      <c r="P192" s="42"/>
      <c r="Q192" s="42"/>
      <c r="R192" s="42"/>
      <c r="S192" s="42"/>
      <c r="T192" s="78"/>
      <c r="AT192" s="24" t="s">
        <v>153</v>
      </c>
      <c r="AU192" s="24" t="s">
        <v>23</v>
      </c>
    </row>
    <row r="193" spans="2:65" s="14" customFormat="1" ht="13.5">
      <c r="B193" s="240"/>
      <c r="C193" s="241"/>
      <c r="D193" s="204" t="s">
        <v>155</v>
      </c>
      <c r="E193" s="242" t="s">
        <v>76</v>
      </c>
      <c r="F193" s="243" t="s">
        <v>348</v>
      </c>
      <c r="G193" s="241"/>
      <c r="H193" s="242" t="s">
        <v>76</v>
      </c>
      <c r="I193" s="244"/>
      <c r="J193" s="241"/>
      <c r="K193" s="241"/>
      <c r="L193" s="245"/>
      <c r="M193" s="246"/>
      <c r="N193" s="247"/>
      <c r="O193" s="247"/>
      <c r="P193" s="247"/>
      <c r="Q193" s="247"/>
      <c r="R193" s="247"/>
      <c r="S193" s="247"/>
      <c r="T193" s="248"/>
      <c r="AT193" s="249" t="s">
        <v>155</v>
      </c>
      <c r="AU193" s="249" t="s">
        <v>23</v>
      </c>
      <c r="AV193" s="14" t="s">
        <v>86</v>
      </c>
      <c r="AW193" s="14" t="s">
        <v>40</v>
      </c>
      <c r="AX193" s="14" t="s">
        <v>78</v>
      </c>
      <c r="AY193" s="249" t="s">
        <v>144</v>
      </c>
    </row>
    <row r="194" spans="2:65" s="11" customFormat="1" ht="13.5">
      <c r="B194" s="207"/>
      <c r="C194" s="208"/>
      <c r="D194" s="204" t="s">
        <v>155</v>
      </c>
      <c r="E194" s="209" t="s">
        <v>76</v>
      </c>
      <c r="F194" s="210" t="s">
        <v>951</v>
      </c>
      <c r="G194" s="208"/>
      <c r="H194" s="211">
        <v>64.534999999999997</v>
      </c>
      <c r="I194" s="212"/>
      <c r="J194" s="208"/>
      <c r="K194" s="208"/>
      <c r="L194" s="213"/>
      <c r="M194" s="214"/>
      <c r="N194" s="215"/>
      <c r="O194" s="215"/>
      <c r="P194" s="215"/>
      <c r="Q194" s="215"/>
      <c r="R194" s="215"/>
      <c r="S194" s="215"/>
      <c r="T194" s="216"/>
      <c r="AT194" s="217" t="s">
        <v>155</v>
      </c>
      <c r="AU194" s="217" t="s">
        <v>23</v>
      </c>
      <c r="AV194" s="11" t="s">
        <v>23</v>
      </c>
      <c r="AW194" s="11" t="s">
        <v>40</v>
      </c>
      <c r="AX194" s="11" t="s">
        <v>78</v>
      </c>
      <c r="AY194" s="217" t="s">
        <v>144</v>
      </c>
    </row>
    <row r="195" spans="2:65" s="12" customFormat="1" ht="13.5">
      <c r="B195" s="218"/>
      <c r="C195" s="219"/>
      <c r="D195" s="204" t="s">
        <v>155</v>
      </c>
      <c r="E195" s="220" t="s">
        <v>76</v>
      </c>
      <c r="F195" s="221" t="s">
        <v>158</v>
      </c>
      <c r="G195" s="219"/>
      <c r="H195" s="222">
        <v>64.534999999999997</v>
      </c>
      <c r="I195" s="223"/>
      <c r="J195" s="219"/>
      <c r="K195" s="219"/>
      <c r="L195" s="224"/>
      <c r="M195" s="225"/>
      <c r="N195" s="226"/>
      <c r="O195" s="226"/>
      <c r="P195" s="226"/>
      <c r="Q195" s="226"/>
      <c r="R195" s="226"/>
      <c r="S195" s="226"/>
      <c r="T195" s="227"/>
      <c r="AT195" s="228" t="s">
        <v>155</v>
      </c>
      <c r="AU195" s="228" t="s">
        <v>23</v>
      </c>
      <c r="AV195" s="12" t="s">
        <v>151</v>
      </c>
      <c r="AW195" s="12" t="s">
        <v>40</v>
      </c>
      <c r="AX195" s="12" t="s">
        <v>86</v>
      </c>
      <c r="AY195" s="228" t="s">
        <v>144</v>
      </c>
    </row>
    <row r="196" spans="2:65" s="1" customFormat="1" ht="25.5" customHeight="1">
      <c r="B196" s="41"/>
      <c r="C196" s="192" t="s">
        <v>298</v>
      </c>
      <c r="D196" s="192" t="s">
        <v>146</v>
      </c>
      <c r="E196" s="193" t="s">
        <v>351</v>
      </c>
      <c r="F196" s="194" t="s">
        <v>352</v>
      </c>
      <c r="G196" s="195" t="s">
        <v>194</v>
      </c>
      <c r="H196" s="196">
        <v>42.97</v>
      </c>
      <c r="I196" s="197"/>
      <c r="J196" s="198">
        <f>ROUND(I196*H196,2)</f>
        <v>0</v>
      </c>
      <c r="K196" s="194" t="s">
        <v>150</v>
      </c>
      <c r="L196" s="61"/>
      <c r="M196" s="199" t="s">
        <v>76</v>
      </c>
      <c r="N196" s="200" t="s">
        <v>48</v>
      </c>
      <c r="O196" s="42"/>
      <c r="P196" s="201">
        <f>O196*H196</f>
        <v>0</v>
      </c>
      <c r="Q196" s="201">
        <v>0</v>
      </c>
      <c r="R196" s="201">
        <f>Q196*H196</f>
        <v>0</v>
      </c>
      <c r="S196" s="201">
        <v>0</v>
      </c>
      <c r="T196" s="202">
        <f>S196*H196</f>
        <v>0</v>
      </c>
      <c r="AR196" s="24" t="s">
        <v>151</v>
      </c>
      <c r="AT196" s="24" t="s">
        <v>146</v>
      </c>
      <c r="AU196" s="24" t="s">
        <v>23</v>
      </c>
      <c r="AY196" s="24" t="s">
        <v>144</v>
      </c>
      <c r="BE196" s="203">
        <f>IF(N196="základní",J196,0)</f>
        <v>0</v>
      </c>
      <c r="BF196" s="203">
        <f>IF(N196="snížená",J196,0)</f>
        <v>0</v>
      </c>
      <c r="BG196" s="203">
        <f>IF(N196="zákl. přenesená",J196,0)</f>
        <v>0</v>
      </c>
      <c r="BH196" s="203">
        <f>IF(N196="sníž. přenesená",J196,0)</f>
        <v>0</v>
      </c>
      <c r="BI196" s="203">
        <f>IF(N196="nulová",J196,0)</f>
        <v>0</v>
      </c>
      <c r="BJ196" s="24" t="s">
        <v>86</v>
      </c>
      <c r="BK196" s="203">
        <f>ROUND(I196*H196,2)</f>
        <v>0</v>
      </c>
      <c r="BL196" s="24" t="s">
        <v>151</v>
      </c>
      <c r="BM196" s="24" t="s">
        <v>952</v>
      </c>
    </row>
    <row r="197" spans="2:65" s="1" customFormat="1" ht="409.5">
      <c r="B197" s="41"/>
      <c r="C197" s="63"/>
      <c r="D197" s="204" t="s">
        <v>153</v>
      </c>
      <c r="E197" s="63"/>
      <c r="F197" s="205" t="s">
        <v>354</v>
      </c>
      <c r="G197" s="63"/>
      <c r="H197" s="63"/>
      <c r="I197" s="163"/>
      <c r="J197" s="63"/>
      <c r="K197" s="63"/>
      <c r="L197" s="61"/>
      <c r="M197" s="206"/>
      <c r="N197" s="42"/>
      <c r="O197" s="42"/>
      <c r="P197" s="42"/>
      <c r="Q197" s="42"/>
      <c r="R197" s="42"/>
      <c r="S197" s="42"/>
      <c r="T197" s="78"/>
      <c r="AT197" s="24" t="s">
        <v>153</v>
      </c>
      <c r="AU197" s="24" t="s">
        <v>23</v>
      </c>
    </row>
    <row r="198" spans="2:65" s="14" customFormat="1" ht="13.5">
      <c r="B198" s="240"/>
      <c r="C198" s="241"/>
      <c r="D198" s="204" t="s">
        <v>155</v>
      </c>
      <c r="E198" s="242" t="s">
        <v>76</v>
      </c>
      <c r="F198" s="243" t="s">
        <v>355</v>
      </c>
      <c r="G198" s="241"/>
      <c r="H198" s="242" t="s">
        <v>76</v>
      </c>
      <c r="I198" s="244"/>
      <c r="J198" s="241"/>
      <c r="K198" s="241"/>
      <c r="L198" s="245"/>
      <c r="M198" s="246"/>
      <c r="N198" s="247"/>
      <c r="O198" s="247"/>
      <c r="P198" s="247"/>
      <c r="Q198" s="247"/>
      <c r="R198" s="247"/>
      <c r="S198" s="247"/>
      <c r="T198" s="248"/>
      <c r="AT198" s="249" t="s">
        <v>155</v>
      </c>
      <c r="AU198" s="249" t="s">
        <v>23</v>
      </c>
      <c r="AV198" s="14" t="s">
        <v>86</v>
      </c>
      <c r="AW198" s="14" t="s">
        <v>40</v>
      </c>
      <c r="AX198" s="14" t="s">
        <v>78</v>
      </c>
      <c r="AY198" s="249" t="s">
        <v>144</v>
      </c>
    </row>
    <row r="199" spans="2:65" s="11" customFormat="1" ht="13.5">
      <c r="B199" s="207"/>
      <c r="C199" s="208"/>
      <c r="D199" s="204" t="s">
        <v>155</v>
      </c>
      <c r="E199" s="209" t="s">
        <v>76</v>
      </c>
      <c r="F199" s="210" t="s">
        <v>953</v>
      </c>
      <c r="G199" s="208"/>
      <c r="H199" s="211">
        <v>26.19</v>
      </c>
      <c r="I199" s="212"/>
      <c r="J199" s="208"/>
      <c r="K199" s="208"/>
      <c r="L199" s="213"/>
      <c r="M199" s="214"/>
      <c r="N199" s="215"/>
      <c r="O199" s="215"/>
      <c r="P199" s="215"/>
      <c r="Q199" s="215"/>
      <c r="R199" s="215"/>
      <c r="S199" s="215"/>
      <c r="T199" s="216"/>
      <c r="AT199" s="217" t="s">
        <v>155</v>
      </c>
      <c r="AU199" s="217" t="s">
        <v>23</v>
      </c>
      <c r="AV199" s="11" t="s">
        <v>23</v>
      </c>
      <c r="AW199" s="11" t="s">
        <v>40</v>
      </c>
      <c r="AX199" s="11" t="s">
        <v>78</v>
      </c>
      <c r="AY199" s="217" t="s">
        <v>144</v>
      </c>
    </row>
    <row r="200" spans="2:65" s="13" customFormat="1" ht="13.5">
      <c r="B200" s="229"/>
      <c r="C200" s="230"/>
      <c r="D200" s="204" t="s">
        <v>155</v>
      </c>
      <c r="E200" s="231" t="s">
        <v>76</v>
      </c>
      <c r="F200" s="232" t="s">
        <v>214</v>
      </c>
      <c r="G200" s="230"/>
      <c r="H200" s="233">
        <v>26.19</v>
      </c>
      <c r="I200" s="234"/>
      <c r="J200" s="230"/>
      <c r="K200" s="230"/>
      <c r="L200" s="235"/>
      <c r="M200" s="236"/>
      <c r="N200" s="237"/>
      <c r="O200" s="237"/>
      <c r="P200" s="237"/>
      <c r="Q200" s="237"/>
      <c r="R200" s="237"/>
      <c r="S200" s="237"/>
      <c r="T200" s="238"/>
      <c r="AT200" s="239" t="s">
        <v>155</v>
      </c>
      <c r="AU200" s="239" t="s">
        <v>23</v>
      </c>
      <c r="AV200" s="13" t="s">
        <v>163</v>
      </c>
      <c r="AW200" s="13" t="s">
        <v>40</v>
      </c>
      <c r="AX200" s="13" t="s">
        <v>78</v>
      </c>
      <c r="AY200" s="239" t="s">
        <v>144</v>
      </c>
    </row>
    <row r="201" spans="2:65" s="14" customFormat="1" ht="13.5">
      <c r="B201" s="240"/>
      <c r="C201" s="241"/>
      <c r="D201" s="204" t="s">
        <v>155</v>
      </c>
      <c r="E201" s="242" t="s">
        <v>76</v>
      </c>
      <c r="F201" s="243" t="s">
        <v>316</v>
      </c>
      <c r="G201" s="241"/>
      <c r="H201" s="242" t="s">
        <v>76</v>
      </c>
      <c r="I201" s="244"/>
      <c r="J201" s="241"/>
      <c r="K201" s="241"/>
      <c r="L201" s="245"/>
      <c r="M201" s="246"/>
      <c r="N201" s="247"/>
      <c r="O201" s="247"/>
      <c r="P201" s="247"/>
      <c r="Q201" s="247"/>
      <c r="R201" s="247"/>
      <c r="S201" s="247"/>
      <c r="T201" s="248"/>
      <c r="AT201" s="249" t="s">
        <v>155</v>
      </c>
      <c r="AU201" s="249" t="s">
        <v>23</v>
      </c>
      <c r="AV201" s="14" t="s">
        <v>86</v>
      </c>
      <c r="AW201" s="14" t="s">
        <v>40</v>
      </c>
      <c r="AX201" s="14" t="s">
        <v>78</v>
      </c>
      <c r="AY201" s="249" t="s">
        <v>144</v>
      </c>
    </row>
    <row r="202" spans="2:65" s="11" customFormat="1" ht="13.5">
      <c r="B202" s="207"/>
      <c r="C202" s="208"/>
      <c r="D202" s="204" t="s">
        <v>155</v>
      </c>
      <c r="E202" s="209" t="s">
        <v>76</v>
      </c>
      <c r="F202" s="210" t="s">
        <v>940</v>
      </c>
      <c r="G202" s="208"/>
      <c r="H202" s="211">
        <v>16.78</v>
      </c>
      <c r="I202" s="212"/>
      <c r="J202" s="208"/>
      <c r="K202" s="208"/>
      <c r="L202" s="213"/>
      <c r="M202" s="214"/>
      <c r="N202" s="215"/>
      <c r="O202" s="215"/>
      <c r="P202" s="215"/>
      <c r="Q202" s="215"/>
      <c r="R202" s="215"/>
      <c r="S202" s="215"/>
      <c r="T202" s="216"/>
      <c r="AT202" s="217" t="s">
        <v>155</v>
      </c>
      <c r="AU202" s="217" t="s">
        <v>23</v>
      </c>
      <c r="AV202" s="11" t="s">
        <v>23</v>
      </c>
      <c r="AW202" s="11" t="s">
        <v>40</v>
      </c>
      <c r="AX202" s="11" t="s">
        <v>78</v>
      </c>
      <c r="AY202" s="217" t="s">
        <v>144</v>
      </c>
    </row>
    <row r="203" spans="2:65" s="13" customFormat="1" ht="13.5">
      <c r="B203" s="229"/>
      <c r="C203" s="230"/>
      <c r="D203" s="204" t="s">
        <v>155</v>
      </c>
      <c r="E203" s="231" t="s">
        <v>76</v>
      </c>
      <c r="F203" s="232" t="s">
        <v>214</v>
      </c>
      <c r="G203" s="230"/>
      <c r="H203" s="233">
        <v>16.78</v>
      </c>
      <c r="I203" s="234"/>
      <c r="J203" s="230"/>
      <c r="K203" s="230"/>
      <c r="L203" s="235"/>
      <c r="M203" s="236"/>
      <c r="N203" s="237"/>
      <c r="O203" s="237"/>
      <c r="P203" s="237"/>
      <c r="Q203" s="237"/>
      <c r="R203" s="237"/>
      <c r="S203" s="237"/>
      <c r="T203" s="238"/>
      <c r="AT203" s="239" t="s">
        <v>155</v>
      </c>
      <c r="AU203" s="239" t="s">
        <v>23</v>
      </c>
      <c r="AV203" s="13" t="s">
        <v>163</v>
      </c>
      <c r="AW203" s="13" t="s">
        <v>40</v>
      </c>
      <c r="AX203" s="13" t="s">
        <v>78</v>
      </c>
      <c r="AY203" s="239" t="s">
        <v>144</v>
      </c>
    </row>
    <row r="204" spans="2:65" s="12" customFormat="1" ht="13.5">
      <c r="B204" s="218"/>
      <c r="C204" s="219"/>
      <c r="D204" s="204" t="s">
        <v>155</v>
      </c>
      <c r="E204" s="220" t="s">
        <v>76</v>
      </c>
      <c r="F204" s="221" t="s">
        <v>158</v>
      </c>
      <c r="G204" s="219"/>
      <c r="H204" s="222">
        <v>42.97</v>
      </c>
      <c r="I204" s="223"/>
      <c r="J204" s="219"/>
      <c r="K204" s="219"/>
      <c r="L204" s="224"/>
      <c r="M204" s="225"/>
      <c r="N204" s="226"/>
      <c r="O204" s="226"/>
      <c r="P204" s="226"/>
      <c r="Q204" s="226"/>
      <c r="R204" s="226"/>
      <c r="S204" s="226"/>
      <c r="T204" s="227"/>
      <c r="AT204" s="228" t="s">
        <v>155</v>
      </c>
      <c r="AU204" s="228" t="s">
        <v>23</v>
      </c>
      <c r="AV204" s="12" t="s">
        <v>151</v>
      </c>
      <c r="AW204" s="12" t="s">
        <v>40</v>
      </c>
      <c r="AX204" s="12" t="s">
        <v>86</v>
      </c>
      <c r="AY204" s="228" t="s">
        <v>144</v>
      </c>
    </row>
    <row r="205" spans="2:65" s="1" customFormat="1" ht="16.5" customHeight="1">
      <c r="B205" s="41"/>
      <c r="C205" s="250" t="s">
        <v>308</v>
      </c>
      <c r="D205" s="250" t="s">
        <v>358</v>
      </c>
      <c r="E205" s="251" t="s">
        <v>359</v>
      </c>
      <c r="F205" s="252" t="s">
        <v>360</v>
      </c>
      <c r="G205" s="253" t="s">
        <v>346</v>
      </c>
      <c r="H205" s="254">
        <v>31.718</v>
      </c>
      <c r="I205" s="255"/>
      <c r="J205" s="256">
        <f>ROUND(I205*H205,2)</f>
        <v>0</v>
      </c>
      <c r="K205" s="252" t="s">
        <v>150</v>
      </c>
      <c r="L205" s="257"/>
      <c r="M205" s="258" t="s">
        <v>76</v>
      </c>
      <c r="N205" s="259" t="s">
        <v>48</v>
      </c>
      <c r="O205" s="42"/>
      <c r="P205" s="201">
        <f>O205*H205</f>
        <v>0</v>
      </c>
      <c r="Q205" s="201">
        <v>0</v>
      </c>
      <c r="R205" s="201">
        <f>Q205*H205</f>
        <v>0</v>
      </c>
      <c r="S205" s="201">
        <v>0</v>
      </c>
      <c r="T205" s="202">
        <f>S205*H205</f>
        <v>0</v>
      </c>
      <c r="AR205" s="24" t="s">
        <v>187</v>
      </c>
      <c r="AT205" s="24" t="s">
        <v>358</v>
      </c>
      <c r="AU205" s="24" t="s">
        <v>23</v>
      </c>
      <c r="AY205" s="24" t="s">
        <v>144</v>
      </c>
      <c r="BE205" s="203">
        <f>IF(N205="základní",J205,0)</f>
        <v>0</v>
      </c>
      <c r="BF205" s="203">
        <f>IF(N205="snížená",J205,0)</f>
        <v>0</v>
      </c>
      <c r="BG205" s="203">
        <f>IF(N205="zákl. přenesená",J205,0)</f>
        <v>0</v>
      </c>
      <c r="BH205" s="203">
        <f>IF(N205="sníž. přenesená",J205,0)</f>
        <v>0</v>
      </c>
      <c r="BI205" s="203">
        <f>IF(N205="nulová",J205,0)</f>
        <v>0</v>
      </c>
      <c r="BJ205" s="24" t="s">
        <v>86</v>
      </c>
      <c r="BK205" s="203">
        <f>ROUND(I205*H205,2)</f>
        <v>0</v>
      </c>
      <c r="BL205" s="24" t="s">
        <v>151</v>
      </c>
      <c r="BM205" s="24" t="s">
        <v>954</v>
      </c>
    </row>
    <row r="206" spans="2:65" s="11" customFormat="1" ht="13.5">
      <c r="B206" s="207"/>
      <c r="C206" s="208"/>
      <c r="D206" s="204" t="s">
        <v>155</v>
      </c>
      <c r="E206" s="209" t="s">
        <v>76</v>
      </c>
      <c r="F206" s="210" t="s">
        <v>955</v>
      </c>
      <c r="G206" s="208"/>
      <c r="H206" s="211">
        <v>31.718</v>
      </c>
      <c r="I206" s="212"/>
      <c r="J206" s="208"/>
      <c r="K206" s="208"/>
      <c r="L206" s="213"/>
      <c r="M206" s="214"/>
      <c r="N206" s="215"/>
      <c r="O206" s="215"/>
      <c r="P206" s="215"/>
      <c r="Q206" s="215"/>
      <c r="R206" s="215"/>
      <c r="S206" s="215"/>
      <c r="T206" s="216"/>
      <c r="AT206" s="217" t="s">
        <v>155</v>
      </c>
      <c r="AU206" s="217" t="s">
        <v>23</v>
      </c>
      <c r="AV206" s="11" t="s">
        <v>23</v>
      </c>
      <c r="AW206" s="11" t="s">
        <v>40</v>
      </c>
      <c r="AX206" s="11" t="s">
        <v>78</v>
      </c>
      <c r="AY206" s="217" t="s">
        <v>144</v>
      </c>
    </row>
    <row r="207" spans="2:65" s="12" customFormat="1" ht="13.5">
      <c r="B207" s="218"/>
      <c r="C207" s="219"/>
      <c r="D207" s="204" t="s">
        <v>155</v>
      </c>
      <c r="E207" s="220" t="s">
        <v>76</v>
      </c>
      <c r="F207" s="221" t="s">
        <v>158</v>
      </c>
      <c r="G207" s="219"/>
      <c r="H207" s="222">
        <v>31.718</v>
      </c>
      <c r="I207" s="223"/>
      <c r="J207" s="219"/>
      <c r="K207" s="219"/>
      <c r="L207" s="224"/>
      <c r="M207" s="225"/>
      <c r="N207" s="226"/>
      <c r="O207" s="226"/>
      <c r="P207" s="226"/>
      <c r="Q207" s="226"/>
      <c r="R207" s="226"/>
      <c r="S207" s="226"/>
      <c r="T207" s="227"/>
      <c r="AT207" s="228" t="s">
        <v>155</v>
      </c>
      <c r="AU207" s="228" t="s">
        <v>23</v>
      </c>
      <c r="AV207" s="12" t="s">
        <v>151</v>
      </c>
      <c r="AW207" s="12" t="s">
        <v>40</v>
      </c>
      <c r="AX207" s="12" t="s">
        <v>86</v>
      </c>
      <c r="AY207" s="228" t="s">
        <v>144</v>
      </c>
    </row>
    <row r="208" spans="2:65" s="1" customFormat="1" ht="38.25" customHeight="1">
      <c r="B208" s="41"/>
      <c r="C208" s="192" t="s">
        <v>320</v>
      </c>
      <c r="D208" s="192" t="s">
        <v>146</v>
      </c>
      <c r="E208" s="193" t="s">
        <v>364</v>
      </c>
      <c r="F208" s="194" t="s">
        <v>365</v>
      </c>
      <c r="G208" s="195" t="s">
        <v>194</v>
      </c>
      <c r="H208" s="196">
        <v>13.496</v>
      </c>
      <c r="I208" s="197"/>
      <c r="J208" s="198">
        <f>ROUND(I208*H208,2)</f>
        <v>0</v>
      </c>
      <c r="K208" s="194" t="s">
        <v>150</v>
      </c>
      <c r="L208" s="61"/>
      <c r="M208" s="199" t="s">
        <v>76</v>
      </c>
      <c r="N208" s="200" t="s">
        <v>48</v>
      </c>
      <c r="O208" s="42"/>
      <c r="P208" s="201">
        <f>O208*H208</f>
        <v>0</v>
      </c>
      <c r="Q208" s="201">
        <v>0</v>
      </c>
      <c r="R208" s="201">
        <f>Q208*H208</f>
        <v>0</v>
      </c>
      <c r="S208" s="201">
        <v>0</v>
      </c>
      <c r="T208" s="202">
        <f>S208*H208</f>
        <v>0</v>
      </c>
      <c r="AR208" s="24" t="s">
        <v>151</v>
      </c>
      <c r="AT208" s="24" t="s">
        <v>146</v>
      </c>
      <c r="AU208" s="24" t="s">
        <v>23</v>
      </c>
      <c r="AY208" s="24" t="s">
        <v>144</v>
      </c>
      <c r="BE208" s="203">
        <f>IF(N208="základní",J208,0)</f>
        <v>0</v>
      </c>
      <c r="BF208" s="203">
        <f>IF(N208="snížená",J208,0)</f>
        <v>0</v>
      </c>
      <c r="BG208" s="203">
        <f>IF(N208="zákl. přenesená",J208,0)</f>
        <v>0</v>
      </c>
      <c r="BH208" s="203">
        <f>IF(N208="sníž. přenesená",J208,0)</f>
        <v>0</v>
      </c>
      <c r="BI208" s="203">
        <f>IF(N208="nulová",J208,0)</f>
        <v>0</v>
      </c>
      <c r="BJ208" s="24" t="s">
        <v>86</v>
      </c>
      <c r="BK208" s="203">
        <f>ROUND(I208*H208,2)</f>
        <v>0</v>
      </c>
      <c r="BL208" s="24" t="s">
        <v>151</v>
      </c>
      <c r="BM208" s="24" t="s">
        <v>956</v>
      </c>
    </row>
    <row r="209" spans="2:65" s="1" customFormat="1" ht="108">
      <c r="B209" s="41"/>
      <c r="C209" s="63"/>
      <c r="D209" s="204" t="s">
        <v>153</v>
      </c>
      <c r="E209" s="63"/>
      <c r="F209" s="205" t="s">
        <v>367</v>
      </c>
      <c r="G209" s="63"/>
      <c r="H209" s="63"/>
      <c r="I209" s="163"/>
      <c r="J209" s="63"/>
      <c r="K209" s="63"/>
      <c r="L209" s="61"/>
      <c r="M209" s="206"/>
      <c r="N209" s="42"/>
      <c r="O209" s="42"/>
      <c r="P209" s="42"/>
      <c r="Q209" s="42"/>
      <c r="R209" s="42"/>
      <c r="S209" s="42"/>
      <c r="T209" s="78"/>
      <c r="AT209" s="24" t="s">
        <v>153</v>
      </c>
      <c r="AU209" s="24" t="s">
        <v>23</v>
      </c>
    </row>
    <row r="210" spans="2:65" s="14" customFormat="1" ht="13.5">
      <c r="B210" s="240"/>
      <c r="C210" s="241"/>
      <c r="D210" s="204" t="s">
        <v>155</v>
      </c>
      <c r="E210" s="242" t="s">
        <v>76</v>
      </c>
      <c r="F210" s="243" t="s">
        <v>239</v>
      </c>
      <c r="G210" s="241"/>
      <c r="H210" s="242" t="s">
        <v>76</v>
      </c>
      <c r="I210" s="244"/>
      <c r="J210" s="241"/>
      <c r="K210" s="241"/>
      <c r="L210" s="245"/>
      <c r="M210" s="246"/>
      <c r="N210" s="247"/>
      <c r="O210" s="247"/>
      <c r="P210" s="247"/>
      <c r="Q210" s="247"/>
      <c r="R210" s="247"/>
      <c r="S210" s="247"/>
      <c r="T210" s="248"/>
      <c r="AT210" s="249" t="s">
        <v>155</v>
      </c>
      <c r="AU210" s="249" t="s">
        <v>23</v>
      </c>
      <c r="AV210" s="14" t="s">
        <v>86</v>
      </c>
      <c r="AW210" s="14" t="s">
        <v>40</v>
      </c>
      <c r="AX210" s="14" t="s">
        <v>78</v>
      </c>
      <c r="AY210" s="249" t="s">
        <v>144</v>
      </c>
    </row>
    <row r="211" spans="2:65" s="11" customFormat="1" ht="13.5">
      <c r="B211" s="207"/>
      <c r="C211" s="208"/>
      <c r="D211" s="204" t="s">
        <v>155</v>
      </c>
      <c r="E211" s="209" t="s">
        <v>76</v>
      </c>
      <c r="F211" s="210" t="s">
        <v>957</v>
      </c>
      <c r="G211" s="208"/>
      <c r="H211" s="211">
        <v>13.496</v>
      </c>
      <c r="I211" s="212"/>
      <c r="J211" s="208"/>
      <c r="K211" s="208"/>
      <c r="L211" s="213"/>
      <c r="M211" s="214"/>
      <c r="N211" s="215"/>
      <c r="O211" s="215"/>
      <c r="P211" s="215"/>
      <c r="Q211" s="215"/>
      <c r="R211" s="215"/>
      <c r="S211" s="215"/>
      <c r="T211" s="216"/>
      <c r="AT211" s="217" t="s">
        <v>155</v>
      </c>
      <c r="AU211" s="217" t="s">
        <v>23</v>
      </c>
      <c r="AV211" s="11" t="s">
        <v>23</v>
      </c>
      <c r="AW211" s="11" t="s">
        <v>40</v>
      </c>
      <c r="AX211" s="11" t="s">
        <v>78</v>
      </c>
      <c r="AY211" s="217" t="s">
        <v>144</v>
      </c>
    </row>
    <row r="212" spans="2:65" s="12" customFormat="1" ht="13.5">
      <c r="B212" s="218"/>
      <c r="C212" s="219"/>
      <c r="D212" s="204" t="s">
        <v>155</v>
      </c>
      <c r="E212" s="220" t="s">
        <v>76</v>
      </c>
      <c r="F212" s="221" t="s">
        <v>158</v>
      </c>
      <c r="G212" s="219"/>
      <c r="H212" s="222">
        <v>13.496</v>
      </c>
      <c r="I212" s="223"/>
      <c r="J212" s="219"/>
      <c r="K212" s="219"/>
      <c r="L212" s="224"/>
      <c r="M212" s="225"/>
      <c r="N212" s="226"/>
      <c r="O212" s="226"/>
      <c r="P212" s="226"/>
      <c r="Q212" s="226"/>
      <c r="R212" s="226"/>
      <c r="S212" s="226"/>
      <c r="T212" s="227"/>
      <c r="AT212" s="228" t="s">
        <v>155</v>
      </c>
      <c r="AU212" s="228" t="s">
        <v>23</v>
      </c>
      <c r="AV212" s="12" t="s">
        <v>151</v>
      </c>
      <c r="AW212" s="12" t="s">
        <v>40</v>
      </c>
      <c r="AX212" s="12" t="s">
        <v>86</v>
      </c>
      <c r="AY212" s="228" t="s">
        <v>144</v>
      </c>
    </row>
    <row r="213" spans="2:65" s="1" customFormat="1" ht="16.5" customHeight="1">
      <c r="B213" s="41"/>
      <c r="C213" s="250" t="s">
        <v>326</v>
      </c>
      <c r="D213" s="250" t="s">
        <v>358</v>
      </c>
      <c r="E213" s="251" t="s">
        <v>373</v>
      </c>
      <c r="F213" s="252" t="s">
        <v>374</v>
      </c>
      <c r="G213" s="253" t="s">
        <v>346</v>
      </c>
      <c r="H213" s="254">
        <v>24.292999999999999</v>
      </c>
      <c r="I213" s="255"/>
      <c r="J213" s="256">
        <f>ROUND(I213*H213,2)</f>
        <v>0</v>
      </c>
      <c r="K213" s="252" t="s">
        <v>150</v>
      </c>
      <c r="L213" s="257"/>
      <c r="M213" s="258" t="s">
        <v>76</v>
      </c>
      <c r="N213" s="259" t="s">
        <v>48</v>
      </c>
      <c r="O213" s="42"/>
      <c r="P213" s="201">
        <f>O213*H213</f>
        <v>0</v>
      </c>
      <c r="Q213" s="201">
        <v>0</v>
      </c>
      <c r="R213" s="201">
        <f>Q213*H213</f>
        <v>0</v>
      </c>
      <c r="S213" s="201">
        <v>0</v>
      </c>
      <c r="T213" s="202">
        <f>S213*H213</f>
        <v>0</v>
      </c>
      <c r="AR213" s="24" t="s">
        <v>187</v>
      </c>
      <c r="AT213" s="24" t="s">
        <v>358</v>
      </c>
      <c r="AU213" s="24" t="s">
        <v>23</v>
      </c>
      <c r="AY213" s="24" t="s">
        <v>144</v>
      </c>
      <c r="BE213" s="203">
        <f>IF(N213="základní",J213,0)</f>
        <v>0</v>
      </c>
      <c r="BF213" s="203">
        <f>IF(N213="snížená",J213,0)</f>
        <v>0</v>
      </c>
      <c r="BG213" s="203">
        <f>IF(N213="zákl. přenesená",J213,0)</f>
        <v>0</v>
      </c>
      <c r="BH213" s="203">
        <f>IF(N213="sníž. přenesená",J213,0)</f>
        <v>0</v>
      </c>
      <c r="BI213" s="203">
        <f>IF(N213="nulová",J213,0)</f>
        <v>0</v>
      </c>
      <c r="BJ213" s="24" t="s">
        <v>86</v>
      </c>
      <c r="BK213" s="203">
        <f>ROUND(I213*H213,2)</f>
        <v>0</v>
      </c>
      <c r="BL213" s="24" t="s">
        <v>151</v>
      </c>
      <c r="BM213" s="24" t="s">
        <v>958</v>
      </c>
    </row>
    <row r="214" spans="2:65" s="11" customFormat="1" ht="13.5">
      <c r="B214" s="207"/>
      <c r="C214" s="208"/>
      <c r="D214" s="204" t="s">
        <v>155</v>
      </c>
      <c r="E214" s="209" t="s">
        <v>76</v>
      </c>
      <c r="F214" s="210" t="s">
        <v>959</v>
      </c>
      <c r="G214" s="208"/>
      <c r="H214" s="211">
        <v>24.292999999999999</v>
      </c>
      <c r="I214" s="212"/>
      <c r="J214" s="208"/>
      <c r="K214" s="208"/>
      <c r="L214" s="213"/>
      <c r="M214" s="214"/>
      <c r="N214" s="215"/>
      <c r="O214" s="215"/>
      <c r="P214" s="215"/>
      <c r="Q214" s="215"/>
      <c r="R214" s="215"/>
      <c r="S214" s="215"/>
      <c r="T214" s="216"/>
      <c r="AT214" s="217" t="s">
        <v>155</v>
      </c>
      <c r="AU214" s="217" t="s">
        <v>23</v>
      </c>
      <c r="AV214" s="11" t="s">
        <v>23</v>
      </c>
      <c r="AW214" s="11" t="s">
        <v>40</v>
      </c>
      <c r="AX214" s="11" t="s">
        <v>78</v>
      </c>
      <c r="AY214" s="217" t="s">
        <v>144</v>
      </c>
    </row>
    <row r="215" spans="2:65" s="12" customFormat="1" ht="13.5">
      <c r="B215" s="218"/>
      <c r="C215" s="219"/>
      <c r="D215" s="204" t="s">
        <v>155</v>
      </c>
      <c r="E215" s="220" t="s">
        <v>76</v>
      </c>
      <c r="F215" s="221" t="s">
        <v>158</v>
      </c>
      <c r="G215" s="219"/>
      <c r="H215" s="222">
        <v>24.292999999999999</v>
      </c>
      <c r="I215" s="223"/>
      <c r="J215" s="219"/>
      <c r="K215" s="219"/>
      <c r="L215" s="224"/>
      <c r="M215" s="225"/>
      <c r="N215" s="226"/>
      <c r="O215" s="226"/>
      <c r="P215" s="226"/>
      <c r="Q215" s="226"/>
      <c r="R215" s="226"/>
      <c r="S215" s="226"/>
      <c r="T215" s="227"/>
      <c r="AT215" s="228" t="s">
        <v>155</v>
      </c>
      <c r="AU215" s="228" t="s">
        <v>23</v>
      </c>
      <c r="AV215" s="12" t="s">
        <v>151</v>
      </c>
      <c r="AW215" s="12" t="s">
        <v>40</v>
      </c>
      <c r="AX215" s="12" t="s">
        <v>86</v>
      </c>
      <c r="AY215" s="228" t="s">
        <v>144</v>
      </c>
    </row>
    <row r="216" spans="2:65" s="1" customFormat="1" ht="25.5" customHeight="1">
      <c r="B216" s="41"/>
      <c r="C216" s="192" t="s">
        <v>333</v>
      </c>
      <c r="D216" s="192" t="s">
        <v>146</v>
      </c>
      <c r="E216" s="193" t="s">
        <v>378</v>
      </c>
      <c r="F216" s="194" t="s">
        <v>379</v>
      </c>
      <c r="G216" s="195" t="s">
        <v>175</v>
      </c>
      <c r="H216" s="196">
        <v>20.350000000000001</v>
      </c>
      <c r="I216" s="197"/>
      <c r="J216" s="198">
        <f>ROUND(I216*H216,2)</f>
        <v>0</v>
      </c>
      <c r="K216" s="194" t="s">
        <v>150</v>
      </c>
      <c r="L216" s="61"/>
      <c r="M216" s="199" t="s">
        <v>76</v>
      </c>
      <c r="N216" s="200" t="s">
        <v>48</v>
      </c>
      <c r="O216" s="42"/>
      <c r="P216" s="201">
        <f>O216*H216</f>
        <v>0</v>
      </c>
      <c r="Q216" s="201">
        <v>0</v>
      </c>
      <c r="R216" s="201">
        <f>Q216*H216</f>
        <v>0</v>
      </c>
      <c r="S216" s="201">
        <v>0</v>
      </c>
      <c r="T216" s="202">
        <f>S216*H216</f>
        <v>0</v>
      </c>
      <c r="AR216" s="24" t="s">
        <v>151</v>
      </c>
      <c r="AT216" s="24" t="s">
        <v>146</v>
      </c>
      <c r="AU216" s="24" t="s">
        <v>23</v>
      </c>
      <c r="AY216" s="24" t="s">
        <v>144</v>
      </c>
      <c r="BE216" s="203">
        <f>IF(N216="základní",J216,0)</f>
        <v>0</v>
      </c>
      <c r="BF216" s="203">
        <f>IF(N216="snížená",J216,0)</f>
        <v>0</v>
      </c>
      <c r="BG216" s="203">
        <f>IF(N216="zákl. přenesená",J216,0)</f>
        <v>0</v>
      </c>
      <c r="BH216" s="203">
        <f>IF(N216="sníž. přenesená",J216,0)</f>
        <v>0</v>
      </c>
      <c r="BI216" s="203">
        <f>IF(N216="nulová",J216,0)</f>
        <v>0</v>
      </c>
      <c r="BJ216" s="24" t="s">
        <v>86</v>
      </c>
      <c r="BK216" s="203">
        <f>ROUND(I216*H216,2)</f>
        <v>0</v>
      </c>
      <c r="BL216" s="24" t="s">
        <v>151</v>
      </c>
      <c r="BM216" s="24" t="s">
        <v>960</v>
      </c>
    </row>
    <row r="217" spans="2:65" s="1" customFormat="1" ht="121.5">
      <c r="B217" s="41"/>
      <c r="C217" s="63"/>
      <c r="D217" s="204" t="s">
        <v>153</v>
      </c>
      <c r="E217" s="63"/>
      <c r="F217" s="205" t="s">
        <v>381</v>
      </c>
      <c r="G217" s="63"/>
      <c r="H217" s="63"/>
      <c r="I217" s="163"/>
      <c r="J217" s="63"/>
      <c r="K217" s="63"/>
      <c r="L217" s="61"/>
      <c r="M217" s="206"/>
      <c r="N217" s="42"/>
      <c r="O217" s="42"/>
      <c r="P217" s="42"/>
      <c r="Q217" s="42"/>
      <c r="R217" s="42"/>
      <c r="S217" s="42"/>
      <c r="T217" s="78"/>
      <c r="AT217" s="24" t="s">
        <v>153</v>
      </c>
      <c r="AU217" s="24" t="s">
        <v>23</v>
      </c>
    </row>
    <row r="218" spans="2:65" s="11" customFormat="1" ht="13.5">
      <c r="B218" s="207"/>
      <c r="C218" s="208"/>
      <c r="D218" s="204" t="s">
        <v>155</v>
      </c>
      <c r="E218" s="209" t="s">
        <v>76</v>
      </c>
      <c r="F218" s="210" t="s">
        <v>961</v>
      </c>
      <c r="G218" s="208"/>
      <c r="H218" s="211">
        <v>20.350000000000001</v>
      </c>
      <c r="I218" s="212"/>
      <c r="J218" s="208"/>
      <c r="K218" s="208"/>
      <c r="L218" s="213"/>
      <c r="M218" s="214"/>
      <c r="N218" s="215"/>
      <c r="O218" s="215"/>
      <c r="P218" s="215"/>
      <c r="Q218" s="215"/>
      <c r="R218" s="215"/>
      <c r="S218" s="215"/>
      <c r="T218" s="216"/>
      <c r="AT218" s="217" t="s">
        <v>155</v>
      </c>
      <c r="AU218" s="217" t="s">
        <v>23</v>
      </c>
      <c r="AV218" s="11" t="s">
        <v>23</v>
      </c>
      <c r="AW218" s="11" t="s">
        <v>40</v>
      </c>
      <c r="AX218" s="11" t="s">
        <v>78</v>
      </c>
      <c r="AY218" s="217" t="s">
        <v>144</v>
      </c>
    </row>
    <row r="219" spans="2:65" s="12" customFormat="1" ht="13.5">
      <c r="B219" s="218"/>
      <c r="C219" s="219"/>
      <c r="D219" s="204" t="s">
        <v>155</v>
      </c>
      <c r="E219" s="220" t="s">
        <v>76</v>
      </c>
      <c r="F219" s="221" t="s">
        <v>158</v>
      </c>
      <c r="G219" s="219"/>
      <c r="H219" s="222">
        <v>20.350000000000001</v>
      </c>
      <c r="I219" s="223"/>
      <c r="J219" s="219"/>
      <c r="K219" s="219"/>
      <c r="L219" s="224"/>
      <c r="M219" s="225"/>
      <c r="N219" s="226"/>
      <c r="O219" s="226"/>
      <c r="P219" s="226"/>
      <c r="Q219" s="226"/>
      <c r="R219" s="226"/>
      <c r="S219" s="226"/>
      <c r="T219" s="227"/>
      <c r="AT219" s="228" t="s">
        <v>155</v>
      </c>
      <c r="AU219" s="228" t="s">
        <v>23</v>
      </c>
      <c r="AV219" s="12" t="s">
        <v>151</v>
      </c>
      <c r="AW219" s="12" t="s">
        <v>40</v>
      </c>
      <c r="AX219" s="12" t="s">
        <v>86</v>
      </c>
      <c r="AY219" s="228" t="s">
        <v>144</v>
      </c>
    </row>
    <row r="220" spans="2:65" s="1" customFormat="1" ht="25.5" customHeight="1">
      <c r="B220" s="41"/>
      <c r="C220" s="192" t="s">
        <v>337</v>
      </c>
      <c r="D220" s="192" t="s">
        <v>146</v>
      </c>
      <c r="E220" s="193" t="s">
        <v>384</v>
      </c>
      <c r="F220" s="194" t="s">
        <v>385</v>
      </c>
      <c r="G220" s="195" t="s">
        <v>175</v>
      </c>
      <c r="H220" s="196">
        <v>20.350000000000001</v>
      </c>
      <c r="I220" s="197"/>
      <c r="J220" s="198">
        <f>ROUND(I220*H220,2)</f>
        <v>0</v>
      </c>
      <c r="K220" s="194" t="s">
        <v>150</v>
      </c>
      <c r="L220" s="61"/>
      <c r="M220" s="199" t="s">
        <v>76</v>
      </c>
      <c r="N220" s="200" t="s">
        <v>48</v>
      </c>
      <c r="O220" s="42"/>
      <c r="P220" s="201">
        <f>O220*H220</f>
        <v>0</v>
      </c>
      <c r="Q220" s="201">
        <v>0</v>
      </c>
      <c r="R220" s="201">
        <f>Q220*H220</f>
        <v>0</v>
      </c>
      <c r="S220" s="201">
        <v>0</v>
      </c>
      <c r="T220" s="202">
        <f>S220*H220</f>
        <v>0</v>
      </c>
      <c r="AR220" s="24" t="s">
        <v>151</v>
      </c>
      <c r="AT220" s="24" t="s">
        <v>146</v>
      </c>
      <c r="AU220" s="24" t="s">
        <v>23</v>
      </c>
      <c r="AY220" s="24" t="s">
        <v>144</v>
      </c>
      <c r="BE220" s="203">
        <f>IF(N220="základní",J220,0)</f>
        <v>0</v>
      </c>
      <c r="BF220" s="203">
        <f>IF(N220="snížená",J220,0)</f>
        <v>0</v>
      </c>
      <c r="BG220" s="203">
        <f>IF(N220="zákl. přenesená",J220,0)</f>
        <v>0</v>
      </c>
      <c r="BH220" s="203">
        <f>IF(N220="sníž. přenesená",J220,0)</f>
        <v>0</v>
      </c>
      <c r="BI220" s="203">
        <f>IF(N220="nulová",J220,0)</f>
        <v>0</v>
      </c>
      <c r="BJ220" s="24" t="s">
        <v>86</v>
      </c>
      <c r="BK220" s="203">
        <f>ROUND(I220*H220,2)</f>
        <v>0</v>
      </c>
      <c r="BL220" s="24" t="s">
        <v>151</v>
      </c>
      <c r="BM220" s="24" t="s">
        <v>962</v>
      </c>
    </row>
    <row r="221" spans="2:65" s="1" customFormat="1" ht="121.5">
      <c r="B221" s="41"/>
      <c r="C221" s="63"/>
      <c r="D221" s="204" t="s">
        <v>153</v>
      </c>
      <c r="E221" s="63"/>
      <c r="F221" s="205" t="s">
        <v>387</v>
      </c>
      <c r="G221" s="63"/>
      <c r="H221" s="63"/>
      <c r="I221" s="163"/>
      <c r="J221" s="63"/>
      <c r="K221" s="63"/>
      <c r="L221" s="61"/>
      <c r="M221" s="206"/>
      <c r="N221" s="42"/>
      <c r="O221" s="42"/>
      <c r="P221" s="42"/>
      <c r="Q221" s="42"/>
      <c r="R221" s="42"/>
      <c r="S221" s="42"/>
      <c r="T221" s="78"/>
      <c r="AT221" s="24" t="s">
        <v>153</v>
      </c>
      <c r="AU221" s="24" t="s">
        <v>23</v>
      </c>
    </row>
    <row r="222" spans="2:65" s="1" customFormat="1" ht="16.5" customHeight="1">
      <c r="B222" s="41"/>
      <c r="C222" s="250" t="s">
        <v>343</v>
      </c>
      <c r="D222" s="250" t="s">
        <v>358</v>
      </c>
      <c r="E222" s="251" t="s">
        <v>389</v>
      </c>
      <c r="F222" s="252" t="s">
        <v>390</v>
      </c>
      <c r="G222" s="253" t="s">
        <v>391</v>
      </c>
      <c r="H222" s="254">
        <v>0.61099999999999999</v>
      </c>
      <c r="I222" s="255"/>
      <c r="J222" s="256">
        <f>ROUND(I222*H222,2)</f>
        <v>0</v>
      </c>
      <c r="K222" s="252" t="s">
        <v>150</v>
      </c>
      <c r="L222" s="257"/>
      <c r="M222" s="258" t="s">
        <v>76</v>
      </c>
      <c r="N222" s="259" t="s">
        <v>48</v>
      </c>
      <c r="O222" s="42"/>
      <c r="P222" s="201">
        <f>O222*H222</f>
        <v>0</v>
      </c>
      <c r="Q222" s="201">
        <v>1E-3</v>
      </c>
      <c r="R222" s="201">
        <f>Q222*H222</f>
        <v>6.11E-4</v>
      </c>
      <c r="S222" s="201">
        <v>0</v>
      </c>
      <c r="T222" s="202">
        <f>S222*H222</f>
        <v>0</v>
      </c>
      <c r="AR222" s="24" t="s">
        <v>187</v>
      </c>
      <c r="AT222" s="24" t="s">
        <v>358</v>
      </c>
      <c r="AU222" s="24" t="s">
        <v>23</v>
      </c>
      <c r="AY222" s="24" t="s">
        <v>144</v>
      </c>
      <c r="BE222" s="203">
        <f>IF(N222="základní",J222,0)</f>
        <v>0</v>
      </c>
      <c r="BF222" s="203">
        <f>IF(N222="snížená",J222,0)</f>
        <v>0</v>
      </c>
      <c r="BG222" s="203">
        <f>IF(N222="zákl. přenesená",J222,0)</f>
        <v>0</v>
      </c>
      <c r="BH222" s="203">
        <f>IF(N222="sníž. přenesená",J222,0)</f>
        <v>0</v>
      </c>
      <c r="BI222" s="203">
        <f>IF(N222="nulová",J222,0)</f>
        <v>0</v>
      </c>
      <c r="BJ222" s="24" t="s">
        <v>86</v>
      </c>
      <c r="BK222" s="203">
        <f>ROUND(I222*H222,2)</f>
        <v>0</v>
      </c>
      <c r="BL222" s="24" t="s">
        <v>151</v>
      </c>
      <c r="BM222" s="24" t="s">
        <v>963</v>
      </c>
    </row>
    <row r="223" spans="2:65" s="11" customFormat="1" ht="13.5">
      <c r="B223" s="207"/>
      <c r="C223" s="208"/>
      <c r="D223" s="204" t="s">
        <v>155</v>
      </c>
      <c r="E223" s="209" t="s">
        <v>76</v>
      </c>
      <c r="F223" s="210" t="s">
        <v>964</v>
      </c>
      <c r="G223" s="208"/>
      <c r="H223" s="211">
        <v>20.350000000000001</v>
      </c>
      <c r="I223" s="212"/>
      <c r="J223" s="208"/>
      <c r="K223" s="208"/>
      <c r="L223" s="213"/>
      <c r="M223" s="214"/>
      <c r="N223" s="215"/>
      <c r="O223" s="215"/>
      <c r="P223" s="215"/>
      <c r="Q223" s="215"/>
      <c r="R223" s="215"/>
      <c r="S223" s="215"/>
      <c r="T223" s="216"/>
      <c r="AT223" s="217" t="s">
        <v>155</v>
      </c>
      <c r="AU223" s="217" t="s">
        <v>23</v>
      </c>
      <c r="AV223" s="11" t="s">
        <v>23</v>
      </c>
      <c r="AW223" s="11" t="s">
        <v>40</v>
      </c>
      <c r="AX223" s="11" t="s">
        <v>78</v>
      </c>
      <c r="AY223" s="217" t="s">
        <v>144</v>
      </c>
    </row>
    <row r="224" spans="2:65" s="12" customFormat="1" ht="13.5">
      <c r="B224" s="218"/>
      <c r="C224" s="219"/>
      <c r="D224" s="204" t="s">
        <v>155</v>
      </c>
      <c r="E224" s="220" t="s">
        <v>76</v>
      </c>
      <c r="F224" s="221" t="s">
        <v>158</v>
      </c>
      <c r="G224" s="219"/>
      <c r="H224" s="222">
        <v>20.350000000000001</v>
      </c>
      <c r="I224" s="223"/>
      <c r="J224" s="219"/>
      <c r="K224" s="219"/>
      <c r="L224" s="224"/>
      <c r="M224" s="225"/>
      <c r="N224" s="226"/>
      <c r="O224" s="226"/>
      <c r="P224" s="226"/>
      <c r="Q224" s="226"/>
      <c r="R224" s="226"/>
      <c r="S224" s="226"/>
      <c r="T224" s="227"/>
      <c r="AT224" s="228" t="s">
        <v>155</v>
      </c>
      <c r="AU224" s="228" t="s">
        <v>23</v>
      </c>
      <c r="AV224" s="12" t="s">
        <v>151</v>
      </c>
      <c r="AW224" s="12" t="s">
        <v>40</v>
      </c>
      <c r="AX224" s="12" t="s">
        <v>86</v>
      </c>
      <c r="AY224" s="228" t="s">
        <v>144</v>
      </c>
    </row>
    <row r="225" spans="2:65" s="11" customFormat="1" ht="13.5">
      <c r="B225" s="207"/>
      <c r="C225" s="208"/>
      <c r="D225" s="204" t="s">
        <v>155</v>
      </c>
      <c r="E225" s="208"/>
      <c r="F225" s="210" t="s">
        <v>965</v>
      </c>
      <c r="G225" s="208"/>
      <c r="H225" s="211">
        <v>0.61099999999999999</v>
      </c>
      <c r="I225" s="212"/>
      <c r="J225" s="208"/>
      <c r="K225" s="208"/>
      <c r="L225" s="213"/>
      <c r="M225" s="214"/>
      <c r="N225" s="215"/>
      <c r="O225" s="215"/>
      <c r="P225" s="215"/>
      <c r="Q225" s="215"/>
      <c r="R225" s="215"/>
      <c r="S225" s="215"/>
      <c r="T225" s="216"/>
      <c r="AT225" s="217" t="s">
        <v>155</v>
      </c>
      <c r="AU225" s="217" t="s">
        <v>23</v>
      </c>
      <c r="AV225" s="11" t="s">
        <v>23</v>
      </c>
      <c r="AW225" s="11" t="s">
        <v>6</v>
      </c>
      <c r="AX225" s="11" t="s">
        <v>86</v>
      </c>
      <c r="AY225" s="217" t="s">
        <v>144</v>
      </c>
    </row>
    <row r="226" spans="2:65" s="1" customFormat="1" ht="16.5" customHeight="1">
      <c r="B226" s="41"/>
      <c r="C226" s="192" t="s">
        <v>350</v>
      </c>
      <c r="D226" s="192" t="s">
        <v>146</v>
      </c>
      <c r="E226" s="193" t="s">
        <v>396</v>
      </c>
      <c r="F226" s="194" t="s">
        <v>397</v>
      </c>
      <c r="G226" s="195" t="s">
        <v>194</v>
      </c>
      <c r="H226" s="196">
        <v>0.40699999999999997</v>
      </c>
      <c r="I226" s="197"/>
      <c r="J226" s="198">
        <f>ROUND(I226*H226,2)</f>
        <v>0</v>
      </c>
      <c r="K226" s="194" t="s">
        <v>150</v>
      </c>
      <c r="L226" s="61"/>
      <c r="M226" s="199" t="s">
        <v>76</v>
      </c>
      <c r="N226" s="200" t="s">
        <v>48</v>
      </c>
      <c r="O226" s="42"/>
      <c r="P226" s="201">
        <f>O226*H226</f>
        <v>0</v>
      </c>
      <c r="Q226" s="201">
        <v>0</v>
      </c>
      <c r="R226" s="201">
        <f>Q226*H226</f>
        <v>0</v>
      </c>
      <c r="S226" s="201">
        <v>0</v>
      </c>
      <c r="T226" s="202">
        <f>S226*H226</f>
        <v>0</v>
      </c>
      <c r="AR226" s="24" t="s">
        <v>151</v>
      </c>
      <c r="AT226" s="24" t="s">
        <v>146</v>
      </c>
      <c r="AU226" s="24" t="s">
        <v>23</v>
      </c>
      <c r="AY226" s="24" t="s">
        <v>144</v>
      </c>
      <c r="BE226" s="203">
        <f>IF(N226="základní",J226,0)</f>
        <v>0</v>
      </c>
      <c r="BF226" s="203">
        <f>IF(N226="snížená",J226,0)</f>
        <v>0</v>
      </c>
      <c r="BG226" s="203">
        <f>IF(N226="zákl. přenesená",J226,0)</f>
        <v>0</v>
      </c>
      <c r="BH226" s="203">
        <f>IF(N226="sníž. přenesená",J226,0)</f>
        <v>0</v>
      </c>
      <c r="BI226" s="203">
        <f>IF(N226="nulová",J226,0)</f>
        <v>0</v>
      </c>
      <c r="BJ226" s="24" t="s">
        <v>86</v>
      </c>
      <c r="BK226" s="203">
        <f>ROUND(I226*H226,2)</f>
        <v>0</v>
      </c>
      <c r="BL226" s="24" t="s">
        <v>151</v>
      </c>
      <c r="BM226" s="24" t="s">
        <v>966</v>
      </c>
    </row>
    <row r="227" spans="2:65" s="11" customFormat="1" ht="13.5">
      <c r="B227" s="207"/>
      <c r="C227" s="208"/>
      <c r="D227" s="204" t="s">
        <v>155</v>
      </c>
      <c r="E227" s="209" t="s">
        <v>76</v>
      </c>
      <c r="F227" s="210" t="s">
        <v>967</v>
      </c>
      <c r="G227" s="208"/>
      <c r="H227" s="211">
        <v>0.40699999999999997</v>
      </c>
      <c r="I227" s="212"/>
      <c r="J227" s="208"/>
      <c r="K227" s="208"/>
      <c r="L227" s="213"/>
      <c r="M227" s="214"/>
      <c r="N227" s="215"/>
      <c r="O227" s="215"/>
      <c r="P227" s="215"/>
      <c r="Q227" s="215"/>
      <c r="R227" s="215"/>
      <c r="S227" s="215"/>
      <c r="T227" s="216"/>
      <c r="AT227" s="217" t="s">
        <v>155</v>
      </c>
      <c r="AU227" s="217" t="s">
        <v>23</v>
      </c>
      <c r="AV227" s="11" t="s">
        <v>23</v>
      </c>
      <c r="AW227" s="11" t="s">
        <v>40</v>
      </c>
      <c r="AX227" s="11" t="s">
        <v>78</v>
      </c>
      <c r="AY227" s="217" t="s">
        <v>144</v>
      </c>
    </row>
    <row r="228" spans="2:65" s="12" customFormat="1" ht="13.5">
      <c r="B228" s="218"/>
      <c r="C228" s="219"/>
      <c r="D228" s="204" t="s">
        <v>155</v>
      </c>
      <c r="E228" s="220" t="s">
        <v>76</v>
      </c>
      <c r="F228" s="221" t="s">
        <v>158</v>
      </c>
      <c r="G228" s="219"/>
      <c r="H228" s="222">
        <v>0.40699999999999997</v>
      </c>
      <c r="I228" s="223"/>
      <c r="J228" s="219"/>
      <c r="K228" s="219"/>
      <c r="L228" s="224"/>
      <c r="M228" s="225"/>
      <c r="N228" s="226"/>
      <c r="O228" s="226"/>
      <c r="P228" s="226"/>
      <c r="Q228" s="226"/>
      <c r="R228" s="226"/>
      <c r="S228" s="226"/>
      <c r="T228" s="227"/>
      <c r="AT228" s="228" t="s">
        <v>155</v>
      </c>
      <c r="AU228" s="228" t="s">
        <v>23</v>
      </c>
      <c r="AV228" s="12" t="s">
        <v>151</v>
      </c>
      <c r="AW228" s="12" t="s">
        <v>40</v>
      </c>
      <c r="AX228" s="12" t="s">
        <v>86</v>
      </c>
      <c r="AY228" s="228" t="s">
        <v>144</v>
      </c>
    </row>
    <row r="229" spans="2:65" s="10" customFormat="1" ht="29.85" customHeight="1">
      <c r="B229" s="176"/>
      <c r="C229" s="177"/>
      <c r="D229" s="178" t="s">
        <v>77</v>
      </c>
      <c r="E229" s="190" t="s">
        <v>23</v>
      </c>
      <c r="F229" s="190" t="s">
        <v>400</v>
      </c>
      <c r="G229" s="177"/>
      <c r="H229" s="177"/>
      <c r="I229" s="180"/>
      <c r="J229" s="191">
        <f>BK229</f>
        <v>0</v>
      </c>
      <c r="K229" s="177"/>
      <c r="L229" s="182"/>
      <c r="M229" s="183"/>
      <c r="N229" s="184"/>
      <c r="O229" s="184"/>
      <c r="P229" s="185">
        <f>SUM(P230:P233)</f>
        <v>0</v>
      </c>
      <c r="Q229" s="184"/>
      <c r="R229" s="185">
        <f>SUM(R230:R233)</f>
        <v>0</v>
      </c>
      <c r="S229" s="184"/>
      <c r="T229" s="186">
        <f>SUM(T230:T233)</f>
        <v>0</v>
      </c>
      <c r="AR229" s="187" t="s">
        <v>86</v>
      </c>
      <c r="AT229" s="188" t="s">
        <v>77</v>
      </c>
      <c r="AU229" s="188" t="s">
        <v>86</v>
      </c>
      <c r="AY229" s="187" t="s">
        <v>144</v>
      </c>
      <c r="BK229" s="189">
        <f>SUM(BK230:BK233)</f>
        <v>0</v>
      </c>
    </row>
    <row r="230" spans="2:65" s="1" customFormat="1" ht="38.25" customHeight="1">
      <c r="B230" s="41"/>
      <c r="C230" s="192" t="s">
        <v>357</v>
      </c>
      <c r="D230" s="192" t="s">
        <v>146</v>
      </c>
      <c r="E230" s="193" t="s">
        <v>402</v>
      </c>
      <c r="F230" s="194" t="s">
        <v>403</v>
      </c>
      <c r="G230" s="195" t="s">
        <v>175</v>
      </c>
      <c r="H230" s="196">
        <v>37.18</v>
      </c>
      <c r="I230" s="197"/>
      <c r="J230" s="198">
        <f>ROUND(I230*H230,2)</f>
        <v>0</v>
      </c>
      <c r="K230" s="194" t="s">
        <v>150</v>
      </c>
      <c r="L230" s="61"/>
      <c r="M230" s="199" t="s">
        <v>76</v>
      </c>
      <c r="N230" s="200" t="s">
        <v>48</v>
      </c>
      <c r="O230" s="42"/>
      <c r="P230" s="201">
        <f>O230*H230</f>
        <v>0</v>
      </c>
      <c r="Q230" s="201">
        <v>0</v>
      </c>
      <c r="R230" s="201">
        <f>Q230*H230</f>
        <v>0</v>
      </c>
      <c r="S230" s="201">
        <v>0</v>
      </c>
      <c r="T230" s="202">
        <f>S230*H230</f>
        <v>0</v>
      </c>
      <c r="AR230" s="24" t="s">
        <v>151</v>
      </c>
      <c r="AT230" s="24" t="s">
        <v>146</v>
      </c>
      <c r="AU230" s="24" t="s">
        <v>23</v>
      </c>
      <c r="AY230" s="24" t="s">
        <v>144</v>
      </c>
      <c r="BE230" s="203">
        <f>IF(N230="základní",J230,0)</f>
        <v>0</v>
      </c>
      <c r="BF230" s="203">
        <f>IF(N230="snížená",J230,0)</f>
        <v>0</v>
      </c>
      <c r="BG230" s="203">
        <f>IF(N230="zákl. přenesená",J230,0)</f>
        <v>0</v>
      </c>
      <c r="BH230" s="203">
        <f>IF(N230="sníž. přenesená",J230,0)</f>
        <v>0</v>
      </c>
      <c r="BI230" s="203">
        <f>IF(N230="nulová",J230,0)</f>
        <v>0</v>
      </c>
      <c r="BJ230" s="24" t="s">
        <v>86</v>
      </c>
      <c r="BK230" s="203">
        <f>ROUND(I230*H230,2)</f>
        <v>0</v>
      </c>
      <c r="BL230" s="24" t="s">
        <v>151</v>
      </c>
      <c r="BM230" s="24" t="s">
        <v>968</v>
      </c>
    </row>
    <row r="231" spans="2:65" s="1" customFormat="1" ht="67.5">
      <c r="B231" s="41"/>
      <c r="C231" s="63"/>
      <c r="D231" s="204" t="s">
        <v>153</v>
      </c>
      <c r="E231" s="63"/>
      <c r="F231" s="205" t="s">
        <v>405</v>
      </c>
      <c r="G231" s="63"/>
      <c r="H231" s="63"/>
      <c r="I231" s="163"/>
      <c r="J231" s="63"/>
      <c r="K231" s="63"/>
      <c r="L231" s="61"/>
      <c r="M231" s="206"/>
      <c r="N231" s="42"/>
      <c r="O231" s="42"/>
      <c r="P231" s="42"/>
      <c r="Q231" s="42"/>
      <c r="R231" s="42"/>
      <c r="S231" s="42"/>
      <c r="T231" s="78"/>
      <c r="AT231" s="24" t="s">
        <v>153</v>
      </c>
      <c r="AU231" s="24" t="s">
        <v>23</v>
      </c>
    </row>
    <row r="232" spans="2:65" s="11" customFormat="1" ht="13.5">
      <c r="B232" s="207"/>
      <c r="C232" s="208"/>
      <c r="D232" s="204" t="s">
        <v>155</v>
      </c>
      <c r="E232" s="209" t="s">
        <v>76</v>
      </c>
      <c r="F232" s="210" t="s">
        <v>969</v>
      </c>
      <c r="G232" s="208"/>
      <c r="H232" s="211">
        <v>37.18</v>
      </c>
      <c r="I232" s="212"/>
      <c r="J232" s="208"/>
      <c r="K232" s="208"/>
      <c r="L232" s="213"/>
      <c r="M232" s="214"/>
      <c r="N232" s="215"/>
      <c r="O232" s="215"/>
      <c r="P232" s="215"/>
      <c r="Q232" s="215"/>
      <c r="R232" s="215"/>
      <c r="S232" s="215"/>
      <c r="T232" s="216"/>
      <c r="AT232" s="217" t="s">
        <v>155</v>
      </c>
      <c r="AU232" s="217" t="s">
        <v>23</v>
      </c>
      <c r="AV232" s="11" t="s">
        <v>23</v>
      </c>
      <c r="AW232" s="11" t="s">
        <v>40</v>
      </c>
      <c r="AX232" s="11" t="s">
        <v>78</v>
      </c>
      <c r="AY232" s="217" t="s">
        <v>144</v>
      </c>
    </row>
    <row r="233" spans="2:65" s="12" customFormat="1" ht="13.5">
      <c r="B233" s="218"/>
      <c r="C233" s="219"/>
      <c r="D233" s="204" t="s">
        <v>155</v>
      </c>
      <c r="E233" s="220" t="s">
        <v>76</v>
      </c>
      <c r="F233" s="221" t="s">
        <v>158</v>
      </c>
      <c r="G233" s="219"/>
      <c r="H233" s="222">
        <v>37.18</v>
      </c>
      <c r="I233" s="223"/>
      <c r="J233" s="219"/>
      <c r="K233" s="219"/>
      <c r="L233" s="224"/>
      <c r="M233" s="225"/>
      <c r="N233" s="226"/>
      <c r="O233" s="226"/>
      <c r="P233" s="226"/>
      <c r="Q233" s="226"/>
      <c r="R233" s="226"/>
      <c r="S233" s="226"/>
      <c r="T233" s="227"/>
      <c r="AT233" s="228" t="s">
        <v>155</v>
      </c>
      <c r="AU233" s="228" t="s">
        <v>23</v>
      </c>
      <c r="AV233" s="12" t="s">
        <v>151</v>
      </c>
      <c r="AW233" s="12" t="s">
        <v>40</v>
      </c>
      <c r="AX233" s="12" t="s">
        <v>86</v>
      </c>
      <c r="AY233" s="228" t="s">
        <v>144</v>
      </c>
    </row>
    <row r="234" spans="2:65" s="10" customFormat="1" ht="29.85" customHeight="1">
      <c r="B234" s="176"/>
      <c r="C234" s="177"/>
      <c r="D234" s="178" t="s">
        <v>77</v>
      </c>
      <c r="E234" s="190" t="s">
        <v>151</v>
      </c>
      <c r="F234" s="190" t="s">
        <v>410</v>
      </c>
      <c r="G234" s="177"/>
      <c r="H234" s="177"/>
      <c r="I234" s="180"/>
      <c r="J234" s="191">
        <f>BK234</f>
        <v>0</v>
      </c>
      <c r="K234" s="177"/>
      <c r="L234" s="182"/>
      <c r="M234" s="183"/>
      <c r="N234" s="184"/>
      <c r="O234" s="184"/>
      <c r="P234" s="185">
        <f>SUM(P235:P245)</f>
        <v>0</v>
      </c>
      <c r="Q234" s="184"/>
      <c r="R234" s="185">
        <f>SUM(R235:R245)</f>
        <v>1.099719E-2</v>
      </c>
      <c r="S234" s="184"/>
      <c r="T234" s="186">
        <f>SUM(T235:T245)</f>
        <v>0</v>
      </c>
      <c r="AR234" s="187" t="s">
        <v>86</v>
      </c>
      <c r="AT234" s="188" t="s">
        <v>77</v>
      </c>
      <c r="AU234" s="188" t="s">
        <v>86</v>
      </c>
      <c r="AY234" s="187" t="s">
        <v>144</v>
      </c>
      <c r="BK234" s="189">
        <f>SUM(BK235:BK245)</f>
        <v>0</v>
      </c>
    </row>
    <row r="235" spans="2:65" s="1" customFormat="1" ht="25.5" customHeight="1">
      <c r="B235" s="41"/>
      <c r="C235" s="192" t="s">
        <v>363</v>
      </c>
      <c r="D235" s="192" t="s">
        <v>146</v>
      </c>
      <c r="E235" s="193" t="s">
        <v>412</v>
      </c>
      <c r="F235" s="194" t="s">
        <v>413</v>
      </c>
      <c r="G235" s="195" t="s">
        <v>194</v>
      </c>
      <c r="H235" s="196">
        <v>5.577</v>
      </c>
      <c r="I235" s="197"/>
      <c r="J235" s="198">
        <f>ROUND(I235*H235,2)</f>
        <v>0</v>
      </c>
      <c r="K235" s="194" t="s">
        <v>150</v>
      </c>
      <c r="L235" s="61"/>
      <c r="M235" s="199" t="s">
        <v>76</v>
      </c>
      <c r="N235" s="200" t="s">
        <v>48</v>
      </c>
      <c r="O235" s="42"/>
      <c r="P235" s="201">
        <f>O235*H235</f>
        <v>0</v>
      </c>
      <c r="Q235" s="201">
        <v>0</v>
      </c>
      <c r="R235" s="201">
        <f>Q235*H235</f>
        <v>0</v>
      </c>
      <c r="S235" s="201">
        <v>0</v>
      </c>
      <c r="T235" s="202">
        <f>S235*H235</f>
        <v>0</v>
      </c>
      <c r="AR235" s="24" t="s">
        <v>151</v>
      </c>
      <c r="AT235" s="24" t="s">
        <v>146</v>
      </c>
      <c r="AU235" s="24" t="s">
        <v>23</v>
      </c>
      <c r="AY235" s="24" t="s">
        <v>144</v>
      </c>
      <c r="BE235" s="203">
        <f>IF(N235="základní",J235,0)</f>
        <v>0</v>
      </c>
      <c r="BF235" s="203">
        <f>IF(N235="snížená",J235,0)</f>
        <v>0</v>
      </c>
      <c r="BG235" s="203">
        <f>IF(N235="zákl. přenesená",J235,0)</f>
        <v>0</v>
      </c>
      <c r="BH235" s="203">
        <f>IF(N235="sníž. přenesená",J235,0)</f>
        <v>0</v>
      </c>
      <c r="BI235" s="203">
        <f>IF(N235="nulová",J235,0)</f>
        <v>0</v>
      </c>
      <c r="BJ235" s="24" t="s">
        <v>86</v>
      </c>
      <c r="BK235" s="203">
        <f>ROUND(I235*H235,2)</f>
        <v>0</v>
      </c>
      <c r="BL235" s="24" t="s">
        <v>151</v>
      </c>
      <c r="BM235" s="24" t="s">
        <v>970</v>
      </c>
    </row>
    <row r="236" spans="2:65" s="1" customFormat="1" ht="54">
      <c r="B236" s="41"/>
      <c r="C236" s="63"/>
      <c r="D236" s="204" t="s">
        <v>153</v>
      </c>
      <c r="E236" s="63"/>
      <c r="F236" s="205" t="s">
        <v>415</v>
      </c>
      <c r="G236" s="63"/>
      <c r="H236" s="63"/>
      <c r="I236" s="163"/>
      <c r="J236" s="63"/>
      <c r="K236" s="63"/>
      <c r="L236" s="61"/>
      <c r="M236" s="206"/>
      <c r="N236" s="42"/>
      <c r="O236" s="42"/>
      <c r="P236" s="42"/>
      <c r="Q236" s="42"/>
      <c r="R236" s="42"/>
      <c r="S236" s="42"/>
      <c r="T236" s="78"/>
      <c r="AT236" s="24" t="s">
        <v>153</v>
      </c>
      <c r="AU236" s="24" t="s">
        <v>23</v>
      </c>
    </row>
    <row r="237" spans="2:65" s="11" customFormat="1" ht="13.5">
      <c r="B237" s="207"/>
      <c r="C237" s="208"/>
      <c r="D237" s="204" t="s">
        <v>155</v>
      </c>
      <c r="E237" s="209" t="s">
        <v>76</v>
      </c>
      <c r="F237" s="210" t="s">
        <v>971</v>
      </c>
      <c r="G237" s="208"/>
      <c r="H237" s="211">
        <v>5.577</v>
      </c>
      <c r="I237" s="212"/>
      <c r="J237" s="208"/>
      <c r="K237" s="208"/>
      <c r="L237" s="213"/>
      <c r="M237" s="214"/>
      <c r="N237" s="215"/>
      <c r="O237" s="215"/>
      <c r="P237" s="215"/>
      <c r="Q237" s="215"/>
      <c r="R237" s="215"/>
      <c r="S237" s="215"/>
      <c r="T237" s="216"/>
      <c r="AT237" s="217" t="s">
        <v>155</v>
      </c>
      <c r="AU237" s="217" t="s">
        <v>23</v>
      </c>
      <c r="AV237" s="11" t="s">
        <v>23</v>
      </c>
      <c r="AW237" s="11" t="s">
        <v>40</v>
      </c>
      <c r="AX237" s="11" t="s">
        <v>78</v>
      </c>
      <c r="AY237" s="217" t="s">
        <v>144</v>
      </c>
    </row>
    <row r="238" spans="2:65" s="12" customFormat="1" ht="13.5">
      <c r="B238" s="218"/>
      <c r="C238" s="219"/>
      <c r="D238" s="204" t="s">
        <v>155</v>
      </c>
      <c r="E238" s="220" t="s">
        <v>76</v>
      </c>
      <c r="F238" s="221" t="s">
        <v>158</v>
      </c>
      <c r="G238" s="219"/>
      <c r="H238" s="222">
        <v>5.577</v>
      </c>
      <c r="I238" s="223"/>
      <c r="J238" s="219"/>
      <c r="K238" s="219"/>
      <c r="L238" s="224"/>
      <c r="M238" s="225"/>
      <c r="N238" s="226"/>
      <c r="O238" s="226"/>
      <c r="P238" s="226"/>
      <c r="Q238" s="226"/>
      <c r="R238" s="226"/>
      <c r="S238" s="226"/>
      <c r="T238" s="227"/>
      <c r="AT238" s="228" t="s">
        <v>155</v>
      </c>
      <c r="AU238" s="228" t="s">
        <v>23</v>
      </c>
      <c r="AV238" s="12" t="s">
        <v>151</v>
      </c>
      <c r="AW238" s="12" t="s">
        <v>40</v>
      </c>
      <c r="AX238" s="12" t="s">
        <v>86</v>
      </c>
      <c r="AY238" s="228" t="s">
        <v>144</v>
      </c>
    </row>
    <row r="239" spans="2:65" s="1" customFormat="1" ht="25.5" customHeight="1">
      <c r="B239" s="41"/>
      <c r="C239" s="192" t="s">
        <v>372</v>
      </c>
      <c r="D239" s="192" t="s">
        <v>146</v>
      </c>
      <c r="E239" s="193" t="s">
        <v>431</v>
      </c>
      <c r="F239" s="194" t="s">
        <v>432</v>
      </c>
      <c r="G239" s="195" t="s">
        <v>194</v>
      </c>
      <c r="H239" s="196">
        <v>0.108</v>
      </c>
      <c r="I239" s="197"/>
      <c r="J239" s="198">
        <f>ROUND(I239*H239,2)</f>
        <v>0</v>
      </c>
      <c r="K239" s="194" t="s">
        <v>150</v>
      </c>
      <c r="L239" s="61"/>
      <c r="M239" s="199" t="s">
        <v>76</v>
      </c>
      <c r="N239" s="200" t="s">
        <v>48</v>
      </c>
      <c r="O239" s="42"/>
      <c r="P239" s="201">
        <f>O239*H239</f>
        <v>0</v>
      </c>
      <c r="Q239" s="201">
        <v>0</v>
      </c>
      <c r="R239" s="201">
        <f>Q239*H239</f>
        <v>0</v>
      </c>
      <c r="S239" s="201">
        <v>0</v>
      </c>
      <c r="T239" s="202">
        <f>S239*H239</f>
        <v>0</v>
      </c>
      <c r="AR239" s="24" t="s">
        <v>151</v>
      </c>
      <c r="AT239" s="24" t="s">
        <v>146</v>
      </c>
      <c r="AU239" s="24" t="s">
        <v>23</v>
      </c>
      <c r="AY239" s="24" t="s">
        <v>144</v>
      </c>
      <c r="BE239" s="203">
        <f>IF(N239="základní",J239,0)</f>
        <v>0</v>
      </c>
      <c r="BF239" s="203">
        <f>IF(N239="snížená",J239,0)</f>
        <v>0</v>
      </c>
      <c r="BG239" s="203">
        <f>IF(N239="zákl. přenesená",J239,0)</f>
        <v>0</v>
      </c>
      <c r="BH239" s="203">
        <f>IF(N239="sníž. přenesená",J239,0)</f>
        <v>0</v>
      </c>
      <c r="BI239" s="203">
        <f>IF(N239="nulová",J239,0)</f>
        <v>0</v>
      </c>
      <c r="BJ239" s="24" t="s">
        <v>86</v>
      </c>
      <c r="BK239" s="203">
        <f>ROUND(I239*H239,2)</f>
        <v>0</v>
      </c>
      <c r="BL239" s="24" t="s">
        <v>151</v>
      </c>
      <c r="BM239" s="24" t="s">
        <v>972</v>
      </c>
    </row>
    <row r="240" spans="2:65" s="1" customFormat="1" ht="40.5">
      <c r="B240" s="41"/>
      <c r="C240" s="63"/>
      <c r="D240" s="204" t="s">
        <v>153</v>
      </c>
      <c r="E240" s="63"/>
      <c r="F240" s="205" t="s">
        <v>428</v>
      </c>
      <c r="G240" s="63"/>
      <c r="H240" s="63"/>
      <c r="I240" s="163"/>
      <c r="J240" s="63"/>
      <c r="K240" s="63"/>
      <c r="L240" s="61"/>
      <c r="M240" s="206"/>
      <c r="N240" s="42"/>
      <c r="O240" s="42"/>
      <c r="P240" s="42"/>
      <c r="Q240" s="42"/>
      <c r="R240" s="42"/>
      <c r="S240" s="42"/>
      <c r="T240" s="78"/>
      <c r="AT240" s="24" t="s">
        <v>153</v>
      </c>
      <c r="AU240" s="24" t="s">
        <v>23</v>
      </c>
    </row>
    <row r="241" spans="2:65" s="11" customFormat="1" ht="13.5">
      <c r="B241" s="207"/>
      <c r="C241" s="208"/>
      <c r="D241" s="204" t="s">
        <v>155</v>
      </c>
      <c r="E241" s="209" t="s">
        <v>76</v>
      </c>
      <c r="F241" s="210" t="s">
        <v>973</v>
      </c>
      <c r="G241" s="208"/>
      <c r="H241" s="211">
        <v>0.108</v>
      </c>
      <c r="I241" s="212"/>
      <c r="J241" s="208"/>
      <c r="K241" s="208"/>
      <c r="L241" s="213"/>
      <c r="M241" s="214"/>
      <c r="N241" s="215"/>
      <c r="O241" s="215"/>
      <c r="P241" s="215"/>
      <c r="Q241" s="215"/>
      <c r="R241" s="215"/>
      <c r="S241" s="215"/>
      <c r="T241" s="216"/>
      <c r="AT241" s="217" t="s">
        <v>155</v>
      </c>
      <c r="AU241" s="217" t="s">
        <v>23</v>
      </c>
      <c r="AV241" s="11" t="s">
        <v>23</v>
      </c>
      <c r="AW241" s="11" t="s">
        <v>40</v>
      </c>
      <c r="AX241" s="11" t="s">
        <v>78</v>
      </c>
      <c r="AY241" s="217" t="s">
        <v>144</v>
      </c>
    </row>
    <row r="242" spans="2:65" s="12" customFormat="1" ht="13.5">
      <c r="B242" s="218"/>
      <c r="C242" s="219"/>
      <c r="D242" s="204" t="s">
        <v>155</v>
      </c>
      <c r="E242" s="220" t="s">
        <v>76</v>
      </c>
      <c r="F242" s="221" t="s">
        <v>158</v>
      </c>
      <c r="G242" s="219"/>
      <c r="H242" s="222">
        <v>0.108</v>
      </c>
      <c r="I242" s="223"/>
      <c r="J242" s="219"/>
      <c r="K242" s="219"/>
      <c r="L242" s="224"/>
      <c r="M242" s="225"/>
      <c r="N242" s="226"/>
      <c r="O242" s="226"/>
      <c r="P242" s="226"/>
      <c r="Q242" s="226"/>
      <c r="R242" s="226"/>
      <c r="S242" s="226"/>
      <c r="T242" s="227"/>
      <c r="AT242" s="228" t="s">
        <v>155</v>
      </c>
      <c r="AU242" s="228" t="s">
        <v>23</v>
      </c>
      <c r="AV242" s="12" t="s">
        <v>151</v>
      </c>
      <c r="AW242" s="12" t="s">
        <v>40</v>
      </c>
      <c r="AX242" s="12" t="s">
        <v>86</v>
      </c>
      <c r="AY242" s="228" t="s">
        <v>144</v>
      </c>
    </row>
    <row r="243" spans="2:65" s="1" customFormat="1" ht="25.5" customHeight="1">
      <c r="B243" s="41"/>
      <c r="C243" s="192" t="s">
        <v>377</v>
      </c>
      <c r="D243" s="192" t="s">
        <v>146</v>
      </c>
      <c r="E243" s="193" t="s">
        <v>444</v>
      </c>
      <c r="F243" s="194" t="s">
        <v>445</v>
      </c>
      <c r="G243" s="195" t="s">
        <v>175</v>
      </c>
      <c r="H243" s="196">
        <v>1.7210000000000001</v>
      </c>
      <c r="I243" s="197"/>
      <c r="J243" s="198">
        <f>ROUND(I243*H243,2)</f>
        <v>0</v>
      </c>
      <c r="K243" s="194" t="s">
        <v>150</v>
      </c>
      <c r="L243" s="61"/>
      <c r="M243" s="199" t="s">
        <v>76</v>
      </c>
      <c r="N243" s="200" t="s">
        <v>48</v>
      </c>
      <c r="O243" s="42"/>
      <c r="P243" s="201">
        <f>O243*H243</f>
        <v>0</v>
      </c>
      <c r="Q243" s="201">
        <v>6.3899999999999998E-3</v>
      </c>
      <c r="R243" s="201">
        <f>Q243*H243</f>
        <v>1.099719E-2</v>
      </c>
      <c r="S243" s="201">
        <v>0</v>
      </c>
      <c r="T243" s="202">
        <f>S243*H243</f>
        <v>0</v>
      </c>
      <c r="AR243" s="24" t="s">
        <v>151</v>
      </c>
      <c r="AT243" s="24" t="s">
        <v>146</v>
      </c>
      <c r="AU243" s="24" t="s">
        <v>23</v>
      </c>
      <c r="AY243" s="24" t="s">
        <v>144</v>
      </c>
      <c r="BE243" s="203">
        <f>IF(N243="základní",J243,0)</f>
        <v>0</v>
      </c>
      <c r="BF243" s="203">
        <f>IF(N243="snížená",J243,0)</f>
        <v>0</v>
      </c>
      <c r="BG243" s="203">
        <f>IF(N243="zákl. přenesená",J243,0)</f>
        <v>0</v>
      </c>
      <c r="BH243" s="203">
        <f>IF(N243="sníž. přenesená",J243,0)</f>
        <v>0</v>
      </c>
      <c r="BI243" s="203">
        <f>IF(N243="nulová",J243,0)</f>
        <v>0</v>
      </c>
      <c r="BJ243" s="24" t="s">
        <v>86</v>
      </c>
      <c r="BK243" s="203">
        <f>ROUND(I243*H243,2)</f>
        <v>0</v>
      </c>
      <c r="BL243" s="24" t="s">
        <v>151</v>
      </c>
      <c r="BM243" s="24" t="s">
        <v>974</v>
      </c>
    </row>
    <row r="244" spans="2:65" s="11" customFormat="1" ht="13.5">
      <c r="B244" s="207"/>
      <c r="C244" s="208"/>
      <c r="D244" s="204" t="s">
        <v>155</v>
      </c>
      <c r="E244" s="209" t="s">
        <v>76</v>
      </c>
      <c r="F244" s="210" t="s">
        <v>448</v>
      </c>
      <c r="G244" s="208"/>
      <c r="H244" s="211">
        <v>1.7210000000000001</v>
      </c>
      <c r="I244" s="212"/>
      <c r="J244" s="208"/>
      <c r="K244" s="208"/>
      <c r="L244" s="213"/>
      <c r="M244" s="214"/>
      <c r="N244" s="215"/>
      <c r="O244" s="215"/>
      <c r="P244" s="215"/>
      <c r="Q244" s="215"/>
      <c r="R244" s="215"/>
      <c r="S244" s="215"/>
      <c r="T244" s="216"/>
      <c r="AT244" s="217" t="s">
        <v>155</v>
      </c>
      <c r="AU244" s="217" t="s">
        <v>23</v>
      </c>
      <c r="AV244" s="11" t="s">
        <v>23</v>
      </c>
      <c r="AW244" s="11" t="s">
        <v>40</v>
      </c>
      <c r="AX244" s="11" t="s">
        <v>78</v>
      </c>
      <c r="AY244" s="217" t="s">
        <v>144</v>
      </c>
    </row>
    <row r="245" spans="2:65" s="12" customFormat="1" ht="13.5">
      <c r="B245" s="218"/>
      <c r="C245" s="219"/>
      <c r="D245" s="204" t="s">
        <v>155</v>
      </c>
      <c r="E245" s="220" t="s">
        <v>76</v>
      </c>
      <c r="F245" s="221" t="s">
        <v>158</v>
      </c>
      <c r="G245" s="219"/>
      <c r="H245" s="222">
        <v>1.7210000000000001</v>
      </c>
      <c r="I245" s="223"/>
      <c r="J245" s="219"/>
      <c r="K245" s="219"/>
      <c r="L245" s="224"/>
      <c r="M245" s="225"/>
      <c r="N245" s="226"/>
      <c r="O245" s="226"/>
      <c r="P245" s="226"/>
      <c r="Q245" s="226"/>
      <c r="R245" s="226"/>
      <c r="S245" s="226"/>
      <c r="T245" s="227"/>
      <c r="AT245" s="228" t="s">
        <v>155</v>
      </c>
      <c r="AU245" s="228" t="s">
        <v>23</v>
      </c>
      <c r="AV245" s="12" t="s">
        <v>151</v>
      </c>
      <c r="AW245" s="12" t="s">
        <v>40</v>
      </c>
      <c r="AX245" s="12" t="s">
        <v>86</v>
      </c>
      <c r="AY245" s="228" t="s">
        <v>144</v>
      </c>
    </row>
    <row r="246" spans="2:65" s="10" customFormat="1" ht="29.85" customHeight="1">
      <c r="B246" s="176"/>
      <c r="C246" s="177"/>
      <c r="D246" s="178" t="s">
        <v>77</v>
      </c>
      <c r="E246" s="190" t="s">
        <v>187</v>
      </c>
      <c r="F246" s="190" t="s">
        <v>455</v>
      </c>
      <c r="G246" s="177"/>
      <c r="H246" s="177"/>
      <c r="I246" s="180"/>
      <c r="J246" s="191">
        <f>BK246</f>
        <v>0</v>
      </c>
      <c r="K246" s="177"/>
      <c r="L246" s="182"/>
      <c r="M246" s="183"/>
      <c r="N246" s="184"/>
      <c r="O246" s="184"/>
      <c r="P246" s="185">
        <f>SUM(P247:P292)</f>
        <v>0</v>
      </c>
      <c r="Q246" s="184"/>
      <c r="R246" s="185">
        <f>SUM(R247:R292)</f>
        <v>0.71797235000000015</v>
      </c>
      <c r="S246" s="184"/>
      <c r="T246" s="186">
        <f>SUM(T247:T292)</f>
        <v>0</v>
      </c>
      <c r="AR246" s="187" t="s">
        <v>86</v>
      </c>
      <c r="AT246" s="188" t="s">
        <v>77</v>
      </c>
      <c r="AU246" s="188" t="s">
        <v>86</v>
      </c>
      <c r="AY246" s="187" t="s">
        <v>144</v>
      </c>
      <c r="BK246" s="189">
        <f>SUM(BK247:BK292)</f>
        <v>0</v>
      </c>
    </row>
    <row r="247" spans="2:65" s="1" customFormat="1" ht="38.25" customHeight="1">
      <c r="B247" s="41"/>
      <c r="C247" s="192" t="s">
        <v>383</v>
      </c>
      <c r="D247" s="192" t="s">
        <v>146</v>
      </c>
      <c r="E247" s="193" t="s">
        <v>468</v>
      </c>
      <c r="F247" s="194" t="s">
        <v>469</v>
      </c>
      <c r="G247" s="195" t="s">
        <v>166</v>
      </c>
      <c r="H247" s="196">
        <v>1</v>
      </c>
      <c r="I247" s="197"/>
      <c r="J247" s="198">
        <f>ROUND(I247*H247,2)</f>
        <v>0</v>
      </c>
      <c r="K247" s="194" t="s">
        <v>150</v>
      </c>
      <c r="L247" s="61"/>
      <c r="M247" s="199" t="s">
        <v>76</v>
      </c>
      <c r="N247" s="200" t="s">
        <v>48</v>
      </c>
      <c r="O247" s="42"/>
      <c r="P247" s="201">
        <f>O247*H247</f>
        <v>0</v>
      </c>
      <c r="Q247" s="201">
        <v>1.67E-3</v>
      </c>
      <c r="R247" s="201">
        <f>Q247*H247</f>
        <v>1.67E-3</v>
      </c>
      <c r="S247" s="201">
        <v>0</v>
      </c>
      <c r="T247" s="202">
        <f>S247*H247</f>
        <v>0</v>
      </c>
      <c r="AR247" s="24" t="s">
        <v>151</v>
      </c>
      <c r="AT247" s="24" t="s">
        <v>146</v>
      </c>
      <c r="AU247" s="24" t="s">
        <v>23</v>
      </c>
      <c r="AY247" s="24" t="s">
        <v>144</v>
      </c>
      <c r="BE247" s="203">
        <f>IF(N247="základní",J247,0)</f>
        <v>0</v>
      </c>
      <c r="BF247" s="203">
        <f>IF(N247="snížená",J247,0)</f>
        <v>0</v>
      </c>
      <c r="BG247" s="203">
        <f>IF(N247="zákl. přenesená",J247,0)</f>
        <v>0</v>
      </c>
      <c r="BH247" s="203">
        <f>IF(N247="sníž. přenesená",J247,0)</f>
        <v>0</v>
      </c>
      <c r="BI247" s="203">
        <f>IF(N247="nulová",J247,0)</f>
        <v>0</v>
      </c>
      <c r="BJ247" s="24" t="s">
        <v>86</v>
      </c>
      <c r="BK247" s="203">
        <f>ROUND(I247*H247,2)</f>
        <v>0</v>
      </c>
      <c r="BL247" s="24" t="s">
        <v>151</v>
      </c>
      <c r="BM247" s="24" t="s">
        <v>975</v>
      </c>
    </row>
    <row r="248" spans="2:65" s="1" customFormat="1" ht="67.5">
      <c r="B248" s="41"/>
      <c r="C248" s="63"/>
      <c r="D248" s="204" t="s">
        <v>153</v>
      </c>
      <c r="E248" s="63"/>
      <c r="F248" s="205" t="s">
        <v>471</v>
      </c>
      <c r="G248" s="63"/>
      <c r="H248" s="63"/>
      <c r="I248" s="163"/>
      <c r="J248" s="63"/>
      <c r="K248" s="63"/>
      <c r="L248" s="61"/>
      <c r="M248" s="206"/>
      <c r="N248" s="42"/>
      <c r="O248" s="42"/>
      <c r="P248" s="42"/>
      <c r="Q248" s="42"/>
      <c r="R248" s="42"/>
      <c r="S248" s="42"/>
      <c r="T248" s="78"/>
      <c r="AT248" s="24" t="s">
        <v>153</v>
      </c>
      <c r="AU248" s="24" t="s">
        <v>23</v>
      </c>
    </row>
    <row r="249" spans="2:65" s="11" customFormat="1" ht="13.5">
      <c r="B249" s="207"/>
      <c r="C249" s="208"/>
      <c r="D249" s="204" t="s">
        <v>155</v>
      </c>
      <c r="E249" s="209" t="s">
        <v>76</v>
      </c>
      <c r="F249" s="210" t="s">
        <v>472</v>
      </c>
      <c r="G249" s="208"/>
      <c r="H249" s="211">
        <v>1</v>
      </c>
      <c r="I249" s="212"/>
      <c r="J249" s="208"/>
      <c r="K249" s="208"/>
      <c r="L249" s="213"/>
      <c r="M249" s="214"/>
      <c r="N249" s="215"/>
      <c r="O249" s="215"/>
      <c r="P249" s="215"/>
      <c r="Q249" s="215"/>
      <c r="R249" s="215"/>
      <c r="S249" s="215"/>
      <c r="T249" s="216"/>
      <c r="AT249" s="217" t="s">
        <v>155</v>
      </c>
      <c r="AU249" s="217" t="s">
        <v>23</v>
      </c>
      <c r="AV249" s="11" t="s">
        <v>23</v>
      </c>
      <c r="AW249" s="11" t="s">
        <v>40</v>
      </c>
      <c r="AX249" s="11" t="s">
        <v>78</v>
      </c>
      <c r="AY249" s="217" t="s">
        <v>144</v>
      </c>
    </row>
    <row r="250" spans="2:65" s="12" customFormat="1" ht="13.5">
      <c r="B250" s="218"/>
      <c r="C250" s="219"/>
      <c r="D250" s="204" t="s">
        <v>155</v>
      </c>
      <c r="E250" s="220" t="s">
        <v>76</v>
      </c>
      <c r="F250" s="221" t="s">
        <v>158</v>
      </c>
      <c r="G250" s="219"/>
      <c r="H250" s="222">
        <v>1</v>
      </c>
      <c r="I250" s="223"/>
      <c r="J250" s="219"/>
      <c r="K250" s="219"/>
      <c r="L250" s="224"/>
      <c r="M250" s="225"/>
      <c r="N250" s="226"/>
      <c r="O250" s="226"/>
      <c r="P250" s="226"/>
      <c r="Q250" s="226"/>
      <c r="R250" s="226"/>
      <c r="S250" s="226"/>
      <c r="T250" s="227"/>
      <c r="AT250" s="228" t="s">
        <v>155</v>
      </c>
      <c r="AU250" s="228" t="s">
        <v>23</v>
      </c>
      <c r="AV250" s="12" t="s">
        <v>151</v>
      </c>
      <c r="AW250" s="12" t="s">
        <v>40</v>
      </c>
      <c r="AX250" s="12" t="s">
        <v>86</v>
      </c>
      <c r="AY250" s="228" t="s">
        <v>144</v>
      </c>
    </row>
    <row r="251" spans="2:65" s="1" customFormat="1" ht="16.5" customHeight="1">
      <c r="B251" s="41"/>
      <c r="C251" s="250" t="s">
        <v>388</v>
      </c>
      <c r="D251" s="250" t="s">
        <v>358</v>
      </c>
      <c r="E251" s="251" t="s">
        <v>496</v>
      </c>
      <c r="F251" s="252" t="s">
        <v>497</v>
      </c>
      <c r="G251" s="253" t="s">
        <v>481</v>
      </c>
      <c r="H251" s="254">
        <v>1</v>
      </c>
      <c r="I251" s="255"/>
      <c r="J251" s="256">
        <f>ROUND(I251*H251,2)</f>
        <v>0</v>
      </c>
      <c r="K251" s="252" t="s">
        <v>76</v>
      </c>
      <c r="L251" s="257"/>
      <c r="M251" s="258" t="s">
        <v>76</v>
      </c>
      <c r="N251" s="259" t="s">
        <v>48</v>
      </c>
      <c r="O251" s="42"/>
      <c r="P251" s="201">
        <f>O251*H251</f>
        <v>0</v>
      </c>
      <c r="Q251" s="201">
        <v>3.7100000000000002E-3</v>
      </c>
      <c r="R251" s="201">
        <f>Q251*H251</f>
        <v>3.7100000000000002E-3</v>
      </c>
      <c r="S251" s="201">
        <v>0</v>
      </c>
      <c r="T251" s="202">
        <f>S251*H251</f>
        <v>0</v>
      </c>
      <c r="AR251" s="24" t="s">
        <v>187</v>
      </c>
      <c r="AT251" s="24" t="s">
        <v>358</v>
      </c>
      <c r="AU251" s="24" t="s">
        <v>23</v>
      </c>
      <c r="AY251" s="24" t="s">
        <v>144</v>
      </c>
      <c r="BE251" s="203">
        <f>IF(N251="základní",J251,0)</f>
        <v>0</v>
      </c>
      <c r="BF251" s="203">
        <f>IF(N251="snížená",J251,0)</f>
        <v>0</v>
      </c>
      <c r="BG251" s="203">
        <f>IF(N251="zákl. přenesená",J251,0)</f>
        <v>0</v>
      </c>
      <c r="BH251" s="203">
        <f>IF(N251="sníž. přenesená",J251,0)</f>
        <v>0</v>
      </c>
      <c r="BI251" s="203">
        <f>IF(N251="nulová",J251,0)</f>
        <v>0</v>
      </c>
      <c r="BJ251" s="24" t="s">
        <v>86</v>
      </c>
      <c r="BK251" s="203">
        <f>ROUND(I251*H251,2)</f>
        <v>0</v>
      </c>
      <c r="BL251" s="24" t="s">
        <v>151</v>
      </c>
      <c r="BM251" s="24" t="s">
        <v>976</v>
      </c>
    </row>
    <row r="252" spans="2:65" s="1" customFormat="1" ht="38.25" customHeight="1">
      <c r="B252" s="41"/>
      <c r="C252" s="192" t="s">
        <v>395</v>
      </c>
      <c r="D252" s="192" t="s">
        <v>146</v>
      </c>
      <c r="E252" s="193" t="s">
        <v>514</v>
      </c>
      <c r="F252" s="194" t="s">
        <v>515</v>
      </c>
      <c r="G252" s="195" t="s">
        <v>166</v>
      </c>
      <c r="H252" s="196">
        <v>1</v>
      </c>
      <c r="I252" s="197"/>
      <c r="J252" s="198">
        <f>ROUND(I252*H252,2)</f>
        <v>0</v>
      </c>
      <c r="K252" s="194" t="s">
        <v>150</v>
      </c>
      <c r="L252" s="61"/>
      <c r="M252" s="199" t="s">
        <v>76</v>
      </c>
      <c r="N252" s="200" t="s">
        <v>48</v>
      </c>
      <c r="O252" s="42"/>
      <c r="P252" s="201">
        <f>O252*H252</f>
        <v>0</v>
      </c>
      <c r="Q252" s="201">
        <v>2.96E-3</v>
      </c>
      <c r="R252" s="201">
        <f>Q252*H252</f>
        <v>2.96E-3</v>
      </c>
      <c r="S252" s="201">
        <v>0</v>
      </c>
      <c r="T252" s="202">
        <f>S252*H252</f>
        <v>0</v>
      </c>
      <c r="AR252" s="24" t="s">
        <v>151</v>
      </c>
      <c r="AT252" s="24" t="s">
        <v>146</v>
      </c>
      <c r="AU252" s="24" t="s">
        <v>23</v>
      </c>
      <c r="AY252" s="24" t="s">
        <v>144</v>
      </c>
      <c r="BE252" s="203">
        <f>IF(N252="základní",J252,0)</f>
        <v>0</v>
      </c>
      <c r="BF252" s="203">
        <f>IF(N252="snížená",J252,0)</f>
        <v>0</v>
      </c>
      <c r="BG252" s="203">
        <f>IF(N252="zákl. přenesená",J252,0)</f>
        <v>0</v>
      </c>
      <c r="BH252" s="203">
        <f>IF(N252="sníž. přenesená",J252,0)</f>
        <v>0</v>
      </c>
      <c r="BI252" s="203">
        <f>IF(N252="nulová",J252,0)</f>
        <v>0</v>
      </c>
      <c r="BJ252" s="24" t="s">
        <v>86</v>
      </c>
      <c r="BK252" s="203">
        <f>ROUND(I252*H252,2)</f>
        <v>0</v>
      </c>
      <c r="BL252" s="24" t="s">
        <v>151</v>
      </c>
      <c r="BM252" s="24" t="s">
        <v>977</v>
      </c>
    </row>
    <row r="253" spans="2:65" s="1" customFormat="1" ht="67.5">
      <c r="B253" s="41"/>
      <c r="C253" s="63"/>
      <c r="D253" s="204" t="s">
        <v>153</v>
      </c>
      <c r="E253" s="63"/>
      <c r="F253" s="205" t="s">
        <v>471</v>
      </c>
      <c r="G253" s="63"/>
      <c r="H253" s="63"/>
      <c r="I253" s="163"/>
      <c r="J253" s="63"/>
      <c r="K253" s="63"/>
      <c r="L253" s="61"/>
      <c r="M253" s="206"/>
      <c r="N253" s="42"/>
      <c r="O253" s="42"/>
      <c r="P253" s="42"/>
      <c r="Q253" s="42"/>
      <c r="R253" s="42"/>
      <c r="S253" s="42"/>
      <c r="T253" s="78"/>
      <c r="AT253" s="24" t="s">
        <v>153</v>
      </c>
      <c r="AU253" s="24" t="s">
        <v>23</v>
      </c>
    </row>
    <row r="254" spans="2:65" s="11" customFormat="1" ht="13.5">
      <c r="B254" s="207"/>
      <c r="C254" s="208"/>
      <c r="D254" s="204" t="s">
        <v>155</v>
      </c>
      <c r="E254" s="209" t="s">
        <v>76</v>
      </c>
      <c r="F254" s="210" t="s">
        <v>978</v>
      </c>
      <c r="G254" s="208"/>
      <c r="H254" s="211">
        <v>1</v>
      </c>
      <c r="I254" s="212"/>
      <c r="J254" s="208"/>
      <c r="K254" s="208"/>
      <c r="L254" s="213"/>
      <c r="M254" s="214"/>
      <c r="N254" s="215"/>
      <c r="O254" s="215"/>
      <c r="P254" s="215"/>
      <c r="Q254" s="215"/>
      <c r="R254" s="215"/>
      <c r="S254" s="215"/>
      <c r="T254" s="216"/>
      <c r="AT254" s="217" t="s">
        <v>155</v>
      </c>
      <c r="AU254" s="217" t="s">
        <v>23</v>
      </c>
      <c r="AV254" s="11" t="s">
        <v>23</v>
      </c>
      <c r="AW254" s="11" t="s">
        <v>40</v>
      </c>
      <c r="AX254" s="11" t="s">
        <v>78</v>
      </c>
      <c r="AY254" s="217" t="s">
        <v>144</v>
      </c>
    </row>
    <row r="255" spans="2:65" s="12" customFormat="1" ht="13.5">
      <c r="B255" s="218"/>
      <c r="C255" s="219"/>
      <c r="D255" s="204" t="s">
        <v>155</v>
      </c>
      <c r="E255" s="220" t="s">
        <v>76</v>
      </c>
      <c r="F255" s="221" t="s">
        <v>158</v>
      </c>
      <c r="G255" s="219"/>
      <c r="H255" s="222">
        <v>1</v>
      </c>
      <c r="I255" s="223"/>
      <c r="J255" s="219"/>
      <c r="K255" s="219"/>
      <c r="L255" s="224"/>
      <c r="M255" s="225"/>
      <c r="N255" s="226"/>
      <c r="O255" s="226"/>
      <c r="P255" s="226"/>
      <c r="Q255" s="226"/>
      <c r="R255" s="226"/>
      <c r="S255" s="226"/>
      <c r="T255" s="227"/>
      <c r="AT255" s="228" t="s">
        <v>155</v>
      </c>
      <c r="AU255" s="228" t="s">
        <v>23</v>
      </c>
      <c r="AV255" s="12" t="s">
        <v>151</v>
      </c>
      <c r="AW255" s="12" t="s">
        <v>40</v>
      </c>
      <c r="AX255" s="12" t="s">
        <v>86</v>
      </c>
      <c r="AY255" s="228" t="s">
        <v>144</v>
      </c>
    </row>
    <row r="256" spans="2:65" s="1" customFormat="1" ht="25.5" customHeight="1">
      <c r="B256" s="41"/>
      <c r="C256" s="250" t="s">
        <v>401</v>
      </c>
      <c r="D256" s="250" t="s">
        <v>358</v>
      </c>
      <c r="E256" s="251" t="s">
        <v>979</v>
      </c>
      <c r="F256" s="252" t="s">
        <v>980</v>
      </c>
      <c r="G256" s="253" t="s">
        <v>166</v>
      </c>
      <c r="H256" s="254">
        <v>1</v>
      </c>
      <c r="I256" s="255"/>
      <c r="J256" s="256">
        <f>ROUND(I256*H256,2)</f>
        <v>0</v>
      </c>
      <c r="K256" s="252" t="s">
        <v>150</v>
      </c>
      <c r="L256" s="257"/>
      <c r="M256" s="258" t="s">
        <v>76</v>
      </c>
      <c r="N256" s="259" t="s">
        <v>48</v>
      </c>
      <c r="O256" s="42"/>
      <c r="P256" s="201">
        <f>O256*H256</f>
        <v>0</v>
      </c>
      <c r="Q256" s="201">
        <v>1.7399999999999999E-2</v>
      </c>
      <c r="R256" s="201">
        <f>Q256*H256</f>
        <v>1.7399999999999999E-2</v>
      </c>
      <c r="S256" s="201">
        <v>0</v>
      </c>
      <c r="T256" s="202">
        <f>S256*H256</f>
        <v>0</v>
      </c>
      <c r="AR256" s="24" t="s">
        <v>187</v>
      </c>
      <c r="AT256" s="24" t="s">
        <v>358</v>
      </c>
      <c r="AU256" s="24" t="s">
        <v>23</v>
      </c>
      <c r="AY256" s="24" t="s">
        <v>144</v>
      </c>
      <c r="BE256" s="203">
        <f>IF(N256="základní",J256,0)</f>
        <v>0</v>
      </c>
      <c r="BF256" s="203">
        <f>IF(N256="snížená",J256,0)</f>
        <v>0</v>
      </c>
      <c r="BG256" s="203">
        <f>IF(N256="zákl. přenesená",J256,0)</f>
        <v>0</v>
      </c>
      <c r="BH256" s="203">
        <f>IF(N256="sníž. přenesená",J256,0)</f>
        <v>0</v>
      </c>
      <c r="BI256" s="203">
        <f>IF(N256="nulová",J256,0)</f>
        <v>0</v>
      </c>
      <c r="BJ256" s="24" t="s">
        <v>86</v>
      </c>
      <c r="BK256" s="203">
        <f>ROUND(I256*H256,2)</f>
        <v>0</v>
      </c>
      <c r="BL256" s="24" t="s">
        <v>151</v>
      </c>
      <c r="BM256" s="24" t="s">
        <v>981</v>
      </c>
    </row>
    <row r="257" spans="2:65" s="1" customFormat="1" ht="25.5" customHeight="1">
      <c r="B257" s="41"/>
      <c r="C257" s="192" t="s">
        <v>411</v>
      </c>
      <c r="D257" s="192" t="s">
        <v>146</v>
      </c>
      <c r="E257" s="193" t="s">
        <v>982</v>
      </c>
      <c r="F257" s="194" t="s">
        <v>983</v>
      </c>
      <c r="G257" s="195" t="s">
        <v>149</v>
      </c>
      <c r="H257" s="196">
        <v>33.799999999999997</v>
      </c>
      <c r="I257" s="197"/>
      <c r="J257" s="198">
        <f>ROUND(I257*H257,2)</f>
        <v>0</v>
      </c>
      <c r="K257" s="194" t="s">
        <v>150</v>
      </c>
      <c r="L257" s="61"/>
      <c r="M257" s="199" t="s">
        <v>76</v>
      </c>
      <c r="N257" s="200" t="s">
        <v>48</v>
      </c>
      <c r="O257" s="42"/>
      <c r="P257" s="201">
        <f>O257*H257</f>
        <v>0</v>
      </c>
      <c r="Q257" s="201">
        <v>0</v>
      </c>
      <c r="R257" s="201">
        <f>Q257*H257</f>
        <v>0</v>
      </c>
      <c r="S257" s="201">
        <v>0</v>
      </c>
      <c r="T257" s="202">
        <f>S257*H257</f>
        <v>0</v>
      </c>
      <c r="AR257" s="24" t="s">
        <v>151</v>
      </c>
      <c r="AT257" s="24" t="s">
        <v>146</v>
      </c>
      <c r="AU257" s="24" t="s">
        <v>23</v>
      </c>
      <c r="AY257" s="24" t="s">
        <v>144</v>
      </c>
      <c r="BE257" s="203">
        <f>IF(N257="základní",J257,0)</f>
        <v>0</v>
      </c>
      <c r="BF257" s="203">
        <f>IF(N257="snížená",J257,0)</f>
        <v>0</v>
      </c>
      <c r="BG257" s="203">
        <f>IF(N257="zákl. přenesená",J257,0)</f>
        <v>0</v>
      </c>
      <c r="BH257" s="203">
        <f>IF(N257="sníž. přenesená",J257,0)</f>
        <v>0</v>
      </c>
      <c r="BI257" s="203">
        <f>IF(N257="nulová",J257,0)</f>
        <v>0</v>
      </c>
      <c r="BJ257" s="24" t="s">
        <v>86</v>
      </c>
      <c r="BK257" s="203">
        <f>ROUND(I257*H257,2)</f>
        <v>0</v>
      </c>
      <c r="BL257" s="24" t="s">
        <v>151</v>
      </c>
      <c r="BM257" s="24" t="s">
        <v>984</v>
      </c>
    </row>
    <row r="258" spans="2:65" s="1" customFormat="1" ht="67.5">
      <c r="B258" s="41"/>
      <c r="C258" s="63"/>
      <c r="D258" s="204" t="s">
        <v>153</v>
      </c>
      <c r="E258" s="63"/>
      <c r="F258" s="205" t="s">
        <v>579</v>
      </c>
      <c r="G258" s="63"/>
      <c r="H258" s="63"/>
      <c r="I258" s="163"/>
      <c r="J258" s="63"/>
      <c r="K258" s="63"/>
      <c r="L258" s="61"/>
      <c r="M258" s="206"/>
      <c r="N258" s="42"/>
      <c r="O258" s="42"/>
      <c r="P258" s="42"/>
      <c r="Q258" s="42"/>
      <c r="R258" s="42"/>
      <c r="S258" s="42"/>
      <c r="T258" s="78"/>
      <c r="AT258" s="24" t="s">
        <v>153</v>
      </c>
      <c r="AU258" s="24" t="s">
        <v>23</v>
      </c>
    </row>
    <row r="259" spans="2:65" s="1" customFormat="1" ht="25.5" customHeight="1">
      <c r="B259" s="41"/>
      <c r="C259" s="250" t="s">
        <v>419</v>
      </c>
      <c r="D259" s="250" t="s">
        <v>358</v>
      </c>
      <c r="E259" s="251" t="s">
        <v>985</v>
      </c>
      <c r="F259" s="252" t="s">
        <v>986</v>
      </c>
      <c r="G259" s="253" t="s">
        <v>149</v>
      </c>
      <c r="H259" s="254">
        <v>34.307000000000002</v>
      </c>
      <c r="I259" s="255"/>
      <c r="J259" s="256">
        <f>ROUND(I259*H259,2)</f>
        <v>0</v>
      </c>
      <c r="K259" s="252" t="s">
        <v>76</v>
      </c>
      <c r="L259" s="257"/>
      <c r="M259" s="258" t="s">
        <v>76</v>
      </c>
      <c r="N259" s="259" t="s">
        <v>48</v>
      </c>
      <c r="O259" s="42"/>
      <c r="P259" s="201">
        <f>O259*H259</f>
        <v>0</v>
      </c>
      <c r="Q259" s="201">
        <v>1.0499999999999999E-3</v>
      </c>
      <c r="R259" s="201">
        <f>Q259*H259</f>
        <v>3.6022350000000002E-2</v>
      </c>
      <c r="S259" s="201">
        <v>0</v>
      </c>
      <c r="T259" s="202">
        <f>S259*H259</f>
        <v>0</v>
      </c>
      <c r="AR259" s="24" t="s">
        <v>187</v>
      </c>
      <c r="AT259" s="24" t="s">
        <v>358</v>
      </c>
      <c r="AU259" s="24" t="s">
        <v>23</v>
      </c>
      <c r="AY259" s="24" t="s">
        <v>144</v>
      </c>
      <c r="BE259" s="203">
        <f>IF(N259="základní",J259,0)</f>
        <v>0</v>
      </c>
      <c r="BF259" s="203">
        <f>IF(N259="snížená",J259,0)</f>
        <v>0</v>
      </c>
      <c r="BG259" s="203">
        <f>IF(N259="zákl. přenesená",J259,0)</f>
        <v>0</v>
      </c>
      <c r="BH259" s="203">
        <f>IF(N259="sníž. přenesená",J259,0)</f>
        <v>0</v>
      </c>
      <c r="BI259" s="203">
        <f>IF(N259="nulová",J259,0)</f>
        <v>0</v>
      </c>
      <c r="BJ259" s="24" t="s">
        <v>86</v>
      </c>
      <c r="BK259" s="203">
        <f>ROUND(I259*H259,2)</f>
        <v>0</v>
      </c>
      <c r="BL259" s="24" t="s">
        <v>151</v>
      </c>
      <c r="BM259" s="24" t="s">
        <v>987</v>
      </c>
    </row>
    <row r="260" spans="2:65" s="11" customFormat="1" ht="13.5">
      <c r="B260" s="207"/>
      <c r="C260" s="208"/>
      <c r="D260" s="204" t="s">
        <v>155</v>
      </c>
      <c r="E260" s="209" t="s">
        <v>76</v>
      </c>
      <c r="F260" s="210" t="s">
        <v>988</v>
      </c>
      <c r="G260" s="208"/>
      <c r="H260" s="211">
        <v>34.307000000000002</v>
      </c>
      <c r="I260" s="212"/>
      <c r="J260" s="208"/>
      <c r="K260" s="208"/>
      <c r="L260" s="213"/>
      <c r="M260" s="214"/>
      <c r="N260" s="215"/>
      <c r="O260" s="215"/>
      <c r="P260" s="215"/>
      <c r="Q260" s="215"/>
      <c r="R260" s="215"/>
      <c r="S260" s="215"/>
      <c r="T260" s="216"/>
      <c r="AT260" s="217" t="s">
        <v>155</v>
      </c>
      <c r="AU260" s="217" t="s">
        <v>23</v>
      </c>
      <c r="AV260" s="11" t="s">
        <v>23</v>
      </c>
      <c r="AW260" s="11" t="s">
        <v>40</v>
      </c>
      <c r="AX260" s="11" t="s">
        <v>78</v>
      </c>
      <c r="AY260" s="217" t="s">
        <v>144</v>
      </c>
    </row>
    <row r="261" spans="2:65" s="12" customFormat="1" ht="13.5">
      <c r="B261" s="218"/>
      <c r="C261" s="219"/>
      <c r="D261" s="204" t="s">
        <v>155</v>
      </c>
      <c r="E261" s="220" t="s">
        <v>76</v>
      </c>
      <c r="F261" s="221" t="s">
        <v>158</v>
      </c>
      <c r="G261" s="219"/>
      <c r="H261" s="222">
        <v>34.307000000000002</v>
      </c>
      <c r="I261" s="223"/>
      <c r="J261" s="219"/>
      <c r="K261" s="219"/>
      <c r="L261" s="224"/>
      <c r="M261" s="225"/>
      <c r="N261" s="226"/>
      <c r="O261" s="226"/>
      <c r="P261" s="226"/>
      <c r="Q261" s="226"/>
      <c r="R261" s="226"/>
      <c r="S261" s="226"/>
      <c r="T261" s="227"/>
      <c r="AT261" s="228" t="s">
        <v>155</v>
      </c>
      <c r="AU261" s="228" t="s">
        <v>23</v>
      </c>
      <c r="AV261" s="12" t="s">
        <v>151</v>
      </c>
      <c r="AW261" s="12" t="s">
        <v>40</v>
      </c>
      <c r="AX261" s="12" t="s">
        <v>86</v>
      </c>
      <c r="AY261" s="228" t="s">
        <v>144</v>
      </c>
    </row>
    <row r="262" spans="2:65" s="1" customFormat="1" ht="25.5" customHeight="1">
      <c r="B262" s="41"/>
      <c r="C262" s="192" t="s">
        <v>424</v>
      </c>
      <c r="D262" s="192" t="s">
        <v>146</v>
      </c>
      <c r="E262" s="193" t="s">
        <v>989</v>
      </c>
      <c r="F262" s="194" t="s">
        <v>990</v>
      </c>
      <c r="G262" s="195" t="s">
        <v>166</v>
      </c>
      <c r="H262" s="196">
        <v>3</v>
      </c>
      <c r="I262" s="197"/>
      <c r="J262" s="198">
        <f>ROUND(I262*H262,2)</f>
        <v>0</v>
      </c>
      <c r="K262" s="194" t="s">
        <v>150</v>
      </c>
      <c r="L262" s="61"/>
      <c r="M262" s="199" t="s">
        <v>76</v>
      </c>
      <c r="N262" s="200" t="s">
        <v>48</v>
      </c>
      <c r="O262" s="42"/>
      <c r="P262" s="201">
        <f>O262*H262</f>
        <v>0</v>
      </c>
      <c r="Q262" s="201">
        <v>0</v>
      </c>
      <c r="R262" s="201">
        <f>Q262*H262</f>
        <v>0</v>
      </c>
      <c r="S262" s="201">
        <v>0</v>
      </c>
      <c r="T262" s="202">
        <f>S262*H262</f>
        <v>0</v>
      </c>
      <c r="AR262" s="24" t="s">
        <v>151</v>
      </c>
      <c r="AT262" s="24" t="s">
        <v>146</v>
      </c>
      <c r="AU262" s="24" t="s">
        <v>23</v>
      </c>
      <c r="AY262" s="24" t="s">
        <v>144</v>
      </c>
      <c r="BE262" s="203">
        <f>IF(N262="základní",J262,0)</f>
        <v>0</v>
      </c>
      <c r="BF262" s="203">
        <f>IF(N262="snížená",J262,0)</f>
        <v>0</v>
      </c>
      <c r="BG262" s="203">
        <f>IF(N262="zákl. přenesená",J262,0)</f>
        <v>0</v>
      </c>
      <c r="BH262" s="203">
        <f>IF(N262="sníž. přenesená",J262,0)</f>
        <v>0</v>
      </c>
      <c r="BI262" s="203">
        <f>IF(N262="nulová",J262,0)</f>
        <v>0</v>
      </c>
      <c r="BJ262" s="24" t="s">
        <v>86</v>
      </c>
      <c r="BK262" s="203">
        <f>ROUND(I262*H262,2)</f>
        <v>0</v>
      </c>
      <c r="BL262" s="24" t="s">
        <v>151</v>
      </c>
      <c r="BM262" s="24" t="s">
        <v>991</v>
      </c>
    </row>
    <row r="263" spans="2:65" s="1" customFormat="1" ht="40.5">
      <c r="B263" s="41"/>
      <c r="C263" s="63"/>
      <c r="D263" s="204" t="s">
        <v>153</v>
      </c>
      <c r="E263" s="63"/>
      <c r="F263" s="205" t="s">
        <v>992</v>
      </c>
      <c r="G263" s="63"/>
      <c r="H263" s="63"/>
      <c r="I263" s="163"/>
      <c r="J263" s="63"/>
      <c r="K263" s="63"/>
      <c r="L263" s="61"/>
      <c r="M263" s="206"/>
      <c r="N263" s="42"/>
      <c r="O263" s="42"/>
      <c r="P263" s="42"/>
      <c r="Q263" s="42"/>
      <c r="R263" s="42"/>
      <c r="S263" s="42"/>
      <c r="T263" s="78"/>
      <c r="AT263" s="24" t="s">
        <v>153</v>
      </c>
      <c r="AU263" s="24" t="s">
        <v>23</v>
      </c>
    </row>
    <row r="264" spans="2:65" s="1" customFormat="1" ht="25.5" customHeight="1">
      <c r="B264" s="41"/>
      <c r="C264" s="250" t="s">
        <v>430</v>
      </c>
      <c r="D264" s="250" t="s">
        <v>358</v>
      </c>
      <c r="E264" s="251" t="s">
        <v>993</v>
      </c>
      <c r="F264" s="252" t="s">
        <v>994</v>
      </c>
      <c r="G264" s="253" t="s">
        <v>502</v>
      </c>
      <c r="H264" s="254">
        <v>2</v>
      </c>
      <c r="I264" s="255"/>
      <c r="J264" s="256">
        <f>ROUND(I264*H264,2)</f>
        <v>0</v>
      </c>
      <c r="K264" s="252" t="s">
        <v>76</v>
      </c>
      <c r="L264" s="257"/>
      <c r="M264" s="258" t="s">
        <v>76</v>
      </c>
      <c r="N264" s="259" t="s">
        <v>48</v>
      </c>
      <c r="O264" s="42"/>
      <c r="P264" s="201">
        <f>O264*H264</f>
        <v>0</v>
      </c>
      <c r="Q264" s="201">
        <v>2.2000000000000001E-4</v>
      </c>
      <c r="R264" s="201">
        <f>Q264*H264</f>
        <v>4.4000000000000002E-4</v>
      </c>
      <c r="S264" s="201">
        <v>0</v>
      </c>
      <c r="T264" s="202">
        <f>S264*H264</f>
        <v>0</v>
      </c>
      <c r="AR264" s="24" t="s">
        <v>187</v>
      </c>
      <c r="AT264" s="24" t="s">
        <v>358</v>
      </c>
      <c r="AU264" s="24" t="s">
        <v>23</v>
      </c>
      <c r="AY264" s="24" t="s">
        <v>144</v>
      </c>
      <c r="BE264" s="203">
        <f>IF(N264="základní",J264,0)</f>
        <v>0</v>
      </c>
      <c r="BF264" s="203">
        <f>IF(N264="snížená",J264,0)</f>
        <v>0</v>
      </c>
      <c r="BG264" s="203">
        <f>IF(N264="zákl. přenesená",J264,0)</f>
        <v>0</v>
      </c>
      <c r="BH264" s="203">
        <f>IF(N264="sníž. přenesená",J264,0)</f>
        <v>0</v>
      </c>
      <c r="BI264" s="203">
        <f>IF(N264="nulová",J264,0)</f>
        <v>0</v>
      </c>
      <c r="BJ264" s="24" t="s">
        <v>86</v>
      </c>
      <c r="BK264" s="203">
        <f>ROUND(I264*H264,2)</f>
        <v>0</v>
      </c>
      <c r="BL264" s="24" t="s">
        <v>151</v>
      </c>
      <c r="BM264" s="24" t="s">
        <v>995</v>
      </c>
    </row>
    <row r="265" spans="2:65" s="1" customFormat="1" ht="16.5" customHeight="1">
      <c r="B265" s="41"/>
      <c r="C265" s="250" t="s">
        <v>438</v>
      </c>
      <c r="D265" s="250" t="s">
        <v>358</v>
      </c>
      <c r="E265" s="251" t="s">
        <v>996</v>
      </c>
      <c r="F265" s="252" t="s">
        <v>997</v>
      </c>
      <c r="G265" s="253" t="s">
        <v>481</v>
      </c>
      <c r="H265" s="254">
        <v>1</v>
      </c>
      <c r="I265" s="255"/>
      <c r="J265" s="256">
        <f>ROUND(I265*H265,2)</f>
        <v>0</v>
      </c>
      <c r="K265" s="252" t="s">
        <v>76</v>
      </c>
      <c r="L265" s="257"/>
      <c r="M265" s="258" t="s">
        <v>76</v>
      </c>
      <c r="N265" s="259" t="s">
        <v>48</v>
      </c>
      <c r="O265" s="42"/>
      <c r="P265" s="201">
        <f>O265*H265</f>
        <v>0</v>
      </c>
      <c r="Q265" s="201">
        <v>0</v>
      </c>
      <c r="R265" s="201">
        <f>Q265*H265</f>
        <v>0</v>
      </c>
      <c r="S265" s="201">
        <v>0</v>
      </c>
      <c r="T265" s="202">
        <f>S265*H265</f>
        <v>0</v>
      </c>
      <c r="AR265" s="24" t="s">
        <v>187</v>
      </c>
      <c r="AT265" s="24" t="s">
        <v>358</v>
      </c>
      <c r="AU265" s="24" t="s">
        <v>23</v>
      </c>
      <c r="AY265" s="24" t="s">
        <v>144</v>
      </c>
      <c r="BE265" s="203">
        <f>IF(N265="základní",J265,0)</f>
        <v>0</v>
      </c>
      <c r="BF265" s="203">
        <f>IF(N265="snížená",J265,0)</f>
        <v>0</v>
      </c>
      <c r="BG265" s="203">
        <f>IF(N265="zákl. přenesená",J265,0)</f>
        <v>0</v>
      </c>
      <c r="BH265" s="203">
        <f>IF(N265="sníž. přenesená",J265,0)</f>
        <v>0</v>
      </c>
      <c r="BI265" s="203">
        <f>IF(N265="nulová",J265,0)</f>
        <v>0</v>
      </c>
      <c r="BJ265" s="24" t="s">
        <v>86</v>
      </c>
      <c r="BK265" s="203">
        <f>ROUND(I265*H265,2)</f>
        <v>0</v>
      </c>
      <c r="BL265" s="24" t="s">
        <v>151</v>
      </c>
      <c r="BM265" s="24" t="s">
        <v>998</v>
      </c>
    </row>
    <row r="266" spans="2:65" s="1" customFormat="1" ht="25.5" customHeight="1">
      <c r="B266" s="41"/>
      <c r="C266" s="192" t="s">
        <v>443</v>
      </c>
      <c r="D266" s="192" t="s">
        <v>146</v>
      </c>
      <c r="E266" s="193" t="s">
        <v>999</v>
      </c>
      <c r="F266" s="194" t="s">
        <v>1000</v>
      </c>
      <c r="G266" s="195" t="s">
        <v>166</v>
      </c>
      <c r="H266" s="196">
        <v>1</v>
      </c>
      <c r="I266" s="197"/>
      <c r="J266" s="198">
        <f>ROUND(I266*H266,2)</f>
        <v>0</v>
      </c>
      <c r="K266" s="194" t="s">
        <v>150</v>
      </c>
      <c r="L266" s="61"/>
      <c r="M266" s="199" t="s">
        <v>76</v>
      </c>
      <c r="N266" s="200" t="s">
        <v>48</v>
      </c>
      <c r="O266" s="42"/>
      <c r="P266" s="201">
        <f>O266*H266</f>
        <v>0</v>
      </c>
      <c r="Q266" s="201">
        <v>0</v>
      </c>
      <c r="R266" s="201">
        <f>Q266*H266</f>
        <v>0</v>
      </c>
      <c r="S266" s="201">
        <v>0</v>
      </c>
      <c r="T266" s="202">
        <f>S266*H266</f>
        <v>0</v>
      </c>
      <c r="AR266" s="24" t="s">
        <v>151</v>
      </c>
      <c r="AT266" s="24" t="s">
        <v>146</v>
      </c>
      <c r="AU266" s="24" t="s">
        <v>23</v>
      </c>
      <c r="AY266" s="24" t="s">
        <v>144</v>
      </c>
      <c r="BE266" s="203">
        <f>IF(N266="základní",J266,0)</f>
        <v>0</v>
      </c>
      <c r="BF266" s="203">
        <f>IF(N266="snížená",J266,0)</f>
        <v>0</v>
      </c>
      <c r="BG266" s="203">
        <f>IF(N266="zákl. přenesená",J266,0)</f>
        <v>0</v>
      </c>
      <c r="BH266" s="203">
        <f>IF(N266="sníž. přenesená",J266,0)</f>
        <v>0</v>
      </c>
      <c r="BI266" s="203">
        <f>IF(N266="nulová",J266,0)</f>
        <v>0</v>
      </c>
      <c r="BJ266" s="24" t="s">
        <v>86</v>
      </c>
      <c r="BK266" s="203">
        <f>ROUND(I266*H266,2)</f>
        <v>0</v>
      </c>
      <c r="BL266" s="24" t="s">
        <v>151</v>
      </c>
      <c r="BM266" s="24" t="s">
        <v>1001</v>
      </c>
    </row>
    <row r="267" spans="2:65" s="1" customFormat="1" ht="40.5">
      <c r="B267" s="41"/>
      <c r="C267" s="63"/>
      <c r="D267" s="204" t="s">
        <v>153</v>
      </c>
      <c r="E267" s="63"/>
      <c r="F267" s="205" t="s">
        <v>992</v>
      </c>
      <c r="G267" s="63"/>
      <c r="H267" s="63"/>
      <c r="I267" s="163"/>
      <c r="J267" s="63"/>
      <c r="K267" s="63"/>
      <c r="L267" s="61"/>
      <c r="M267" s="206"/>
      <c r="N267" s="42"/>
      <c r="O267" s="42"/>
      <c r="P267" s="42"/>
      <c r="Q267" s="42"/>
      <c r="R267" s="42"/>
      <c r="S267" s="42"/>
      <c r="T267" s="78"/>
      <c r="AT267" s="24" t="s">
        <v>153</v>
      </c>
      <c r="AU267" s="24" t="s">
        <v>23</v>
      </c>
    </row>
    <row r="268" spans="2:65" s="1" customFormat="1" ht="16.5" customHeight="1">
      <c r="B268" s="41"/>
      <c r="C268" s="250" t="s">
        <v>450</v>
      </c>
      <c r="D268" s="250" t="s">
        <v>358</v>
      </c>
      <c r="E268" s="251" t="s">
        <v>1002</v>
      </c>
      <c r="F268" s="252" t="s">
        <v>1003</v>
      </c>
      <c r="G268" s="253" t="s">
        <v>502</v>
      </c>
      <c r="H268" s="254">
        <v>1</v>
      </c>
      <c r="I268" s="255"/>
      <c r="J268" s="256">
        <f>ROUND(I268*H268,2)</f>
        <v>0</v>
      </c>
      <c r="K268" s="252" t="s">
        <v>76</v>
      </c>
      <c r="L268" s="257"/>
      <c r="M268" s="258" t="s">
        <v>76</v>
      </c>
      <c r="N268" s="259" t="s">
        <v>48</v>
      </c>
      <c r="O268" s="42"/>
      <c r="P268" s="201">
        <f>O268*H268</f>
        <v>0</v>
      </c>
      <c r="Q268" s="201">
        <v>3.4000000000000002E-4</v>
      </c>
      <c r="R268" s="201">
        <f>Q268*H268</f>
        <v>3.4000000000000002E-4</v>
      </c>
      <c r="S268" s="201">
        <v>0</v>
      </c>
      <c r="T268" s="202">
        <f>S268*H268</f>
        <v>0</v>
      </c>
      <c r="AR268" s="24" t="s">
        <v>187</v>
      </c>
      <c r="AT268" s="24" t="s">
        <v>358</v>
      </c>
      <c r="AU268" s="24" t="s">
        <v>23</v>
      </c>
      <c r="AY268" s="24" t="s">
        <v>144</v>
      </c>
      <c r="BE268" s="203">
        <f>IF(N268="základní",J268,0)</f>
        <v>0</v>
      </c>
      <c r="BF268" s="203">
        <f>IF(N268="snížená",J268,0)</f>
        <v>0</v>
      </c>
      <c r="BG268" s="203">
        <f>IF(N268="zákl. přenesená",J268,0)</f>
        <v>0</v>
      </c>
      <c r="BH268" s="203">
        <f>IF(N268="sníž. přenesená",J268,0)</f>
        <v>0</v>
      </c>
      <c r="BI268" s="203">
        <f>IF(N268="nulová",J268,0)</f>
        <v>0</v>
      </c>
      <c r="BJ268" s="24" t="s">
        <v>86</v>
      </c>
      <c r="BK268" s="203">
        <f>ROUND(I268*H268,2)</f>
        <v>0</v>
      </c>
      <c r="BL268" s="24" t="s">
        <v>151</v>
      </c>
      <c r="BM268" s="24" t="s">
        <v>1004</v>
      </c>
    </row>
    <row r="269" spans="2:65" s="1" customFormat="1" ht="38.25" customHeight="1">
      <c r="B269" s="41"/>
      <c r="C269" s="192" t="s">
        <v>456</v>
      </c>
      <c r="D269" s="192" t="s">
        <v>146</v>
      </c>
      <c r="E269" s="193" t="s">
        <v>652</v>
      </c>
      <c r="F269" s="194" t="s">
        <v>653</v>
      </c>
      <c r="G269" s="195" t="s">
        <v>166</v>
      </c>
      <c r="H269" s="196">
        <v>1</v>
      </c>
      <c r="I269" s="197"/>
      <c r="J269" s="198">
        <f>ROUND(I269*H269,2)</f>
        <v>0</v>
      </c>
      <c r="K269" s="194" t="s">
        <v>150</v>
      </c>
      <c r="L269" s="61"/>
      <c r="M269" s="199" t="s">
        <v>76</v>
      </c>
      <c r="N269" s="200" t="s">
        <v>48</v>
      </c>
      <c r="O269" s="42"/>
      <c r="P269" s="201">
        <f>O269*H269</f>
        <v>0</v>
      </c>
      <c r="Q269" s="201">
        <v>2.96E-3</v>
      </c>
      <c r="R269" s="201">
        <f>Q269*H269</f>
        <v>2.96E-3</v>
      </c>
      <c r="S269" s="201">
        <v>0</v>
      </c>
      <c r="T269" s="202">
        <f>S269*H269</f>
        <v>0</v>
      </c>
      <c r="AR269" s="24" t="s">
        <v>151</v>
      </c>
      <c r="AT269" s="24" t="s">
        <v>146</v>
      </c>
      <c r="AU269" s="24" t="s">
        <v>23</v>
      </c>
      <c r="AY269" s="24" t="s">
        <v>144</v>
      </c>
      <c r="BE269" s="203">
        <f>IF(N269="základní",J269,0)</f>
        <v>0</v>
      </c>
      <c r="BF269" s="203">
        <f>IF(N269="snížená",J269,0)</f>
        <v>0</v>
      </c>
      <c r="BG269" s="203">
        <f>IF(N269="zákl. přenesená",J269,0)</f>
        <v>0</v>
      </c>
      <c r="BH269" s="203">
        <f>IF(N269="sníž. přenesená",J269,0)</f>
        <v>0</v>
      </c>
      <c r="BI269" s="203">
        <f>IF(N269="nulová",J269,0)</f>
        <v>0</v>
      </c>
      <c r="BJ269" s="24" t="s">
        <v>86</v>
      </c>
      <c r="BK269" s="203">
        <f>ROUND(I269*H269,2)</f>
        <v>0</v>
      </c>
      <c r="BL269" s="24" t="s">
        <v>151</v>
      </c>
      <c r="BM269" s="24" t="s">
        <v>1005</v>
      </c>
    </row>
    <row r="270" spans="2:65" s="1" customFormat="1" ht="256.5">
      <c r="B270" s="41"/>
      <c r="C270" s="63"/>
      <c r="D270" s="204" t="s">
        <v>153</v>
      </c>
      <c r="E270" s="63"/>
      <c r="F270" s="205" t="s">
        <v>590</v>
      </c>
      <c r="G270" s="63"/>
      <c r="H270" s="63"/>
      <c r="I270" s="163"/>
      <c r="J270" s="63"/>
      <c r="K270" s="63"/>
      <c r="L270" s="61"/>
      <c r="M270" s="206"/>
      <c r="N270" s="42"/>
      <c r="O270" s="42"/>
      <c r="P270" s="42"/>
      <c r="Q270" s="42"/>
      <c r="R270" s="42"/>
      <c r="S270" s="42"/>
      <c r="T270" s="78"/>
      <c r="AT270" s="24" t="s">
        <v>153</v>
      </c>
      <c r="AU270" s="24" t="s">
        <v>23</v>
      </c>
    </row>
    <row r="271" spans="2:65" s="1" customFormat="1" ht="16.5" customHeight="1">
      <c r="B271" s="41"/>
      <c r="C271" s="250" t="s">
        <v>462</v>
      </c>
      <c r="D271" s="250" t="s">
        <v>358</v>
      </c>
      <c r="E271" s="251" t="s">
        <v>660</v>
      </c>
      <c r="F271" s="252" t="s">
        <v>661</v>
      </c>
      <c r="G271" s="253" t="s">
        <v>481</v>
      </c>
      <c r="H271" s="254">
        <v>1</v>
      </c>
      <c r="I271" s="255"/>
      <c r="J271" s="256">
        <f>ROUND(I271*H271,2)</f>
        <v>0</v>
      </c>
      <c r="K271" s="252" t="s">
        <v>76</v>
      </c>
      <c r="L271" s="257"/>
      <c r="M271" s="258" t="s">
        <v>76</v>
      </c>
      <c r="N271" s="259" t="s">
        <v>48</v>
      </c>
      <c r="O271" s="42"/>
      <c r="P271" s="201">
        <f>O271*H271</f>
        <v>0</v>
      </c>
      <c r="Q271" s="201">
        <v>4.0250000000000001E-2</v>
      </c>
      <c r="R271" s="201">
        <f>Q271*H271</f>
        <v>4.0250000000000001E-2</v>
      </c>
      <c r="S271" s="201">
        <v>0</v>
      </c>
      <c r="T271" s="202">
        <f>S271*H271</f>
        <v>0</v>
      </c>
      <c r="AR271" s="24" t="s">
        <v>187</v>
      </c>
      <c r="AT271" s="24" t="s">
        <v>358</v>
      </c>
      <c r="AU271" s="24" t="s">
        <v>23</v>
      </c>
      <c r="AY271" s="24" t="s">
        <v>144</v>
      </c>
      <c r="BE271" s="203">
        <f>IF(N271="základní",J271,0)</f>
        <v>0</v>
      </c>
      <c r="BF271" s="203">
        <f>IF(N271="snížená",J271,0)</f>
        <v>0</v>
      </c>
      <c r="BG271" s="203">
        <f>IF(N271="zákl. přenesená",J271,0)</f>
        <v>0</v>
      </c>
      <c r="BH271" s="203">
        <f>IF(N271="sníž. přenesená",J271,0)</f>
        <v>0</v>
      </c>
      <c r="BI271" s="203">
        <f>IF(N271="nulová",J271,0)</f>
        <v>0</v>
      </c>
      <c r="BJ271" s="24" t="s">
        <v>86</v>
      </c>
      <c r="BK271" s="203">
        <f>ROUND(I271*H271,2)</f>
        <v>0</v>
      </c>
      <c r="BL271" s="24" t="s">
        <v>151</v>
      </c>
      <c r="BM271" s="24" t="s">
        <v>1006</v>
      </c>
    </row>
    <row r="272" spans="2:65" s="1" customFormat="1" ht="25.5" customHeight="1">
      <c r="B272" s="41"/>
      <c r="C272" s="250" t="s">
        <v>467</v>
      </c>
      <c r="D272" s="250" t="s">
        <v>358</v>
      </c>
      <c r="E272" s="251" t="s">
        <v>668</v>
      </c>
      <c r="F272" s="252" t="s">
        <v>669</v>
      </c>
      <c r="G272" s="253" t="s">
        <v>481</v>
      </c>
      <c r="H272" s="254">
        <v>1</v>
      </c>
      <c r="I272" s="255"/>
      <c r="J272" s="256">
        <f>ROUND(I272*H272,2)</f>
        <v>0</v>
      </c>
      <c r="K272" s="252" t="s">
        <v>76</v>
      </c>
      <c r="L272" s="257"/>
      <c r="M272" s="258" t="s">
        <v>76</v>
      </c>
      <c r="N272" s="259" t="s">
        <v>48</v>
      </c>
      <c r="O272" s="42"/>
      <c r="P272" s="201">
        <f>O272*H272</f>
        <v>0</v>
      </c>
      <c r="Q272" s="201">
        <v>7.3000000000000001E-3</v>
      </c>
      <c r="R272" s="201">
        <f>Q272*H272</f>
        <v>7.3000000000000001E-3</v>
      </c>
      <c r="S272" s="201">
        <v>0</v>
      </c>
      <c r="T272" s="202">
        <f>S272*H272</f>
        <v>0</v>
      </c>
      <c r="AR272" s="24" t="s">
        <v>187</v>
      </c>
      <c r="AT272" s="24" t="s">
        <v>358</v>
      </c>
      <c r="AU272" s="24" t="s">
        <v>23</v>
      </c>
      <c r="AY272" s="24" t="s">
        <v>144</v>
      </c>
      <c r="BE272" s="203">
        <f>IF(N272="základní",J272,0)</f>
        <v>0</v>
      </c>
      <c r="BF272" s="203">
        <f>IF(N272="snížená",J272,0)</f>
        <v>0</v>
      </c>
      <c r="BG272" s="203">
        <f>IF(N272="zákl. přenesená",J272,0)</f>
        <v>0</v>
      </c>
      <c r="BH272" s="203">
        <f>IF(N272="sníž. přenesená",J272,0)</f>
        <v>0</v>
      </c>
      <c r="BI272" s="203">
        <f>IF(N272="nulová",J272,0)</f>
        <v>0</v>
      </c>
      <c r="BJ272" s="24" t="s">
        <v>86</v>
      </c>
      <c r="BK272" s="203">
        <f>ROUND(I272*H272,2)</f>
        <v>0</v>
      </c>
      <c r="BL272" s="24" t="s">
        <v>151</v>
      </c>
      <c r="BM272" s="24" t="s">
        <v>1007</v>
      </c>
    </row>
    <row r="273" spans="2:65" s="1" customFormat="1" ht="16.5" customHeight="1">
      <c r="B273" s="41"/>
      <c r="C273" s="250" t="s">
        <v>478</v>
      </c>
      <c r="D273" s="250" t="s">
        <v>358</v>
      </c>
      <c r="E273" s="251" t="s">
        <v>788</v>
      </c>
      <c r="F273" s="252" t="s">
        <v>789</v>
      </c>
      <c r="G273" s="253" t="s">
        <v>481</v>
      </c>
      <c r="H273" s="254">
        <v>4</v>
      </c>
      <c r="I273" s="255"/>
      <c r="J273" s="256">
        <f>ROUND(I273*H273,2)</f>
        <v>0</v>
      </c>
      <c r="K273" s="252" t="s">
        <v>76</v>
      </c>
      <c r="L273" s="257"/>
      <c r="M273" s="258" t="s">
        <v>76</v>
      </c>
      <c r="N273" s="259" t="s">
        <v>48</v>
      </c>
      <c r="O273" s="42"/>
      <c r="P273" s="201">
        <f>O273*H273</f>
        <v>0</v>
      </c>
      <c r="Q273" s="201">
        <v>0</v>
      </c>
      <c r="R273" s="201">
        <f>Q273*H273</f>
        <v>0</v>
      </c>
      <c r="S273" s="201">
        <v>0</v>
      </c>
      <c r="T273" s="202">
        <f>S273*H273</f>
        <v>0</v>
      </c>
      <c r="AR273" s="24" t="s">
        <v>187</v>
      </c>
      <c r="AT273" s="24" t="s">
        <v>358</v>
      </c>
      <c r="AU273" s="24" t="s">
        <v>23</v>
      </c>
      <c r="AY273" s="24" t="s">
        <v>144</v>
      </c>
      <c r="BE273" s="203">
        <f>IF(N273="základní",J273,0)</f>
        <v>0</v>
      </c>
      <c r="BF273" s="203">
        <f>IF(N273="snížená",J273,0)</f>
        <v>0</v>
      </c>
      <c r="BG273" s="203">
        <f>IF(N273="zákl. přenesená",J273,0)</f>
        <v>0</v>
      </c>
      <c r="BH273" s="203">
        <f>IF(N273="sníž. přenesená",J273,0)</f>
        <v>0</v>
      </c>
      <c r="BI273" s="203">
        <f>IF(N273="nulová",J273,0)</f>
        <v>0</v>
      </c>
      <c r="BJ273" s="24" t="s">
        <v>86</v>
      </c>
      <c r="BK273" s="203">
        <f>ROUND(I273*H273,2)</f>
        <v>0</v>
      </c>
      <c r="BL273" s="24" t="s">
        <v>151</v>
      </c>
      <c r="BM273" s="24" t="s">
        <v>1008</v>
      </c>
    </row>
    <row r="274" spans="2:65" s="11" customFormat="1" ht="13.5">
      <c r="B274" s="207"/>
      <c r="C274" s="208"/>
      <c r="D274" s="204" t="s">
        <v>155</v>
      </c>
      <c r="E274" s="209" t="s">
        <v>76</v>
      </c>
      <c r="F274" s="210" t="s">
        <v>1009</v>
      </c>
      <c r="G274" s="208"/>
      <c r="H274" s="211">
        <v>4</v>
      </c>
      <c r="I274" s="212"/>
      <c r="J274" s="208"/>
      <c r="K274" s="208"/>
      <c r="L274" s="213"/>
      <c r="M274" s="214"/>
      <c r="N274" s="215"/>
      <c r="O274" s="215"/>
      <c r="P274" s="215"/>
      <c r="Q274" s="215"/>
      <c r="R274" s="215"/>
      <c r="S274" s="215"/>
      <c r="T274" s="216"/>
      <c r="AT274" s="217" t="s">
        <v>155</v>
      </c>
      <c r="AU274" s="217" t="s">
        <v>23</v>
      </c>
      <c r="AV274" s="11" t="s">
        <v>23</v>
      </c>
      <c r="AW274" s="11" t="s">
        <v>40</v>
      </c>
      <c r="AX274" s="11" t="s">
        <v>78</v>
      </c>
      <c r="AY274" s="217" t="s">
        <v>144</v>
      </c>
    </row>
    <row r="275" spans="2:65" s="12" customFormat="1" ht="13.5">
      <c r="B275" s="218"/>
      <c r="C275" s="219"/>
      <c r="D275" s="204" t="s">
        <v>155</v>
      </c>
      <c r="E275" s="220" t="s">
        <v>76</v>
      </c>
      <c r="F275" s="221" t="s">
        <v>158</v>
      </c>
      <c r="G275" s="219"/>
      <c r="H275" s="222">
        <v>4</v>
      </c>
      <c r="I275" s="223"/>
      <c r="J275" s="219"/>
      <c r="K275" s="219"/>
      <c r="L275" s="224"/>
      <c r="M275" s="225"/>
      <c r="N275" s="226"/>
      <c r="O275" s="226"/>
      <c r="P275" s="226"/>
      <c r="Q275" s="226"/>
      <c r="R275" s="226"/>
      <c r="S275" s="226"/>
      <c r="T275" s="227"/>
      <c r="AT275" s="228" t="s">
        <v>155</v>
      </c>
      <c r="AU275" s="228" t="s">
        <v>23</v>
      </c>
      <c r="AV275" s="12" t="s">
        <v>151</v>
      </c>
      <c r="AW275" s="12" t="s">
        <v>40</v>
      </c>
      <c r="AX275" s="12" t="s">
        <v>86</v>
      </c>
      <c r="AY275" s="228" t="s">
        <v>144</v>
      </c>
    </row>
    <row r="276" spans="2:65" s="1" customFormat="1" ht="16.5" customHeight="1">
      <c r="B276" s="41"/>
      <c r="C276" s="250" t="s">
        <v>483</v>
      </c>
      <c r="D276" s="250" t="s">
        <v>358</v>
      </c>
      <c r="E276" s="251" t="s">
        <v>798</v>
      </c>
      <c r="F276" s="252" t="s">
        <v>799</v>
      </c>
      <c r="G276" s="253" t="s">
        <v>481</v>
      </c>
      <c r="H276" s="254">
        <v>16</v>
      </c>
      <c r="I276" s="255"/>
      <c r="J276" s="256">
        <f>ROUND(I276*H276,2)</f>
        <v>0</v>
      </c>
      <c r="K276" s="252" t="s">
        <v>76</v>
      </c>
      <c r="L276" s="257"/>
      <c r="M276" s="258" t="s">
        <v>76</v>
      </c>
      <c r="N276" s="259" t="s">
        <v>48</v>
      </c>
      <c r="O276" s="42"/>
      <c r="P276" s="201">
        <f>O276*H276</f>
        <v>0</v>
      </c>
      <c r="Q276" s="201">
        <v>0</v>
      </c>
      <c r="R276" s="201">
        <f>Q276*H276</f>
        <v>0</v>
      </c>
      <c r="S276" s="201">
        <v>0</v>
      </c>
      <c r="T276" s="202">
        <f>S276*H276</f>
        <v>0</v>
      </c>
      <c r="AR276" s="24" t="s">
        <v>187</v>
      </c>
      <c r="AT276" s="24" t="s">
        <v>358</v>
      </c>
      <c r="AU276" s="24" t="s">
        <v>23</v>
      </c>
      <c r="AY276" s="24" t="s">
        <v>144</v>
      </c>
      <c r="BE276" s="203">
        <f>IF(N276="základní",J276,0)</f>
        <v>0</v>
      </c>
      <c r="BF276" s="203">
        <f>IF(N276="snížená",J276,0)</f>
        <v>0</v>
      </c>
      <c r="BG276" s="203">
        <f>IF(N276="zákl. přenesená",J276,0)</f>
        <v>0</v>
      </c>
      <c r="BH276" s="203">
        <f>IF(N276="sníž. přenesená",J276,0)</f>
        <v>0</v>
      </c>
      <c r="BI276" s="203">
        <f>IF(N276="nulová",J276,0)</f>
        <v>0</v>
      </c>
      <c r="BJ276" s="24" t="s">
        <v>86</v>
      </c>
      <c r="BK276" s="203">
        <f>ROUND(I276*H276,2)</f>
        <v>0</v>
      </c>
      <c r="BL276" s="24" t="s">
        <v>151</v>
      </c>
      <c r="BM276" s="24" t="s">
        <v>1010</v>
      </c>
    </row>
    <row r="277" spans="2:65" s="11" customFormat="1" ht="13.5">
      <c r="B277" s="207"/>
      <c r="C277" s="208"/>
      <c r="D277" s="204" t="s">
        <v>155</v>
      </c>
      <c r="E277" s="209" t="s">
        <v>76</v>
      </c>
      <c r="F277" s="210" t="s">
        <v>1011</v>
      </c>
      <c r="G277" s="208"/>
      <c r="H277" s="211">
        <v>16</v>
      </c>
      <c r="I277" s="212"/>
      <c r="J277" s="208"/>
      <c r="K277" s="208"/>
      <c r="L277" s="213"/>
      <c r="M277" s="214"/>
      <c r="N277" s="215"/>
      <c r="O277" s="215"/>
      <c r="P277" s="215"/>
      <c r="Q277" s="215"/>
      <c r="R277" s="215"/>
      <c r="S277" s="215"/>
      <c r="T277" s="216"/>
      <c r="AT277" s="217" t="s">
        <v>155</v>
      </c>
      <c r="AU277" s="217" t="s">
        <v>23</v>
      </c>
      <c r="AV277" s="11" t="s">
        <v>23</v>
      </c>
      <c r="AW277" s="11" t="s">
        <v>40</v>
      </c>
      <c r="AX277" s="11" t="s">
        <v>78</v>
      </c>
      <c r="AY277" s="217" t="s">
        <v>144</v>
      </c>
    </row>
    <row r="278" spans="2:65" s="12" customFormat="1" ht="13.5">
      <c r="B278" s="218"/>
      <c r="C278" s="219"/>
      <c r="D278" s="204" t="s">
        <v>155</v>
      </c>
      <c r="E278" s="220" t="s">
        <v>76</v>
      </c>
      <c r="F278" s="221" t="s">
        <v>158</v>
      </c>
      <c r="G278" s="219"/>
      <c r="H278" s="222">
        <v>16</v>
      </c>
      <c r="I278" s="223"/>
      <c r="J278" s="219"/>
      <c r="K278" s="219"/>
      <c r="L278" s="224"/>
      <c r="M278" s="225"/>
      <c r="N278" s="226"/>
      <c r="O278" s="226"/>
      <c r="P278" s="226"/>
      <c r="Q278" s="226"/>
      <c r="R278" s="226"/>
      <c r="S278" s="226"/>
      <c r="T278" s="227"/>
      <c r="AT278" s="228" t="s">
        <v>155</v>
      </c>
      <c r="AU278" s="228" t="s">
        <v>23</v>
      </c>
      <c r="AV278" s="12" t="s">
        <v>151</v>
      </c>
      <c r="AW278" s="12" t="s">
        <v>40</v>
      </c>
      <c r="AX278" s="12" t="s">
        <v>86</v>
      </c>
      <c r="AY278" s="228" t="s">
        <v>144</v>
      </c>
    </row>
    <row r="279" spans="2:65" s="1" customFormat="1" ht="16.5" customHeight="1">
      <c r="B279" s="41"/>
      <c r="C279" s="192" t="s">
        <v>487</v>
      </c>
      <c r="D279" s="192" t="s">
        <v>146</v>
      </c>
      <c r="E279" s="193" t="s">
        <v>1012</v>
      </c>
      <c r="F279" s="194" t="s">
        <v>1013</v>
      </c>
      <c r="G279" s="195" t="s">
        <v>149</v>
      </c>
      <c r="H279" s="196">
        <v>34</v>
      </c>
      <c r="I279" s="197"/>
      <c r="J279" s="198">
        <f>ROUND(I279*H279,2)</f>
        <v>0</v>
      </c>
      <c r="K279" s="194" t="s">
        <v>150</v>
      </c>
      <c r="L279" s="61"/>
      <c r="M279" s="199" t="s">
        <v>76</v>
      </c>
      <c r="N279" s="200" t="s">
        <v>48</v>
      </c>
      <c r="O279" s="42"/>
      <c r="P279" s="201">
        <f>O279*H279</f>
        <v>0</v>
      </c>
      <c r="Q279" s="201">
        <v>0</v>
      </c>
      <c r="R279" s="201">
        <f>Q279*H279</f>
        <v>0</v>
      </c>
      <c r="S279" s="201">
        <v>0</v>
      </c>
      <c r="T279" s="202">
        <f>S279*H279</f>
        <v>0</v>
      </c>
      <c r="AR279" s="24" t="s">
        <v>151</v>
      </c>
      <c r="AT279" s="24" t="s">
        <v>146</v>
      </c>
      <c r="AU279" s="24" t="s">
        <v>23</v>
      </c>
      <c r="AY279" s="24" t="s">
        <v>144</v>
      </c>
      <c r="BE279" s="203">
        <f>IF(N279="základní",J279,0)</f>
        <v>0</v>
      </c>
      <c r="BF279" s="203">
        <f>IF(N279="snížená",J279,0)</f>
        <v>0</v>
      </c>
      <c r="BG279" s="203">
        <f>IF(N279="zákl. přenesená",J279,0)</f>
        <v>0</v>
      </c>
      <c r="BH279" s="203">
        <f>IF(N279="sníž. přenesená",J279,0)</f>
        <v>0</v>
      </c>
      <c r="BI279" s="203">
        <f>IF(N279="nulová",J279,0)</f>
        <v>0</v>
      </c>
      <c r="BJ279" s="24" t="s">
        <v>86</v>
      </c>
      <c r="BK279" s="203">
        <f>ROUND(I279*H279,2)</f>
        <v>0</v>
      </c>
      <c r="BL279" s="24" t="s">
        <v>151</v>
      </c>
      <c r="BM279" s="24" t="s">
        <v>1014</v>
      </c>
    </row>
    <row r="280" spans="2:65" s="1" customFormat="1" ht="94.5">
      <c r="B280" s="41"/>
      <c r="C280" s="63"/>
      <c r="D280" s="204" t="s">
        <v>153</v>
      </c>
      <c r="E280" s="63"/>
      <c r="F280" s="205" t="s">
        <v>683</v>
      </c>
      <c r="G280" s="63"/>
      <c r="H280" s="63"/>
      <c r="I280" s="163"/>
      <c r="J280" s="63"/>
      <c r="K280" s="63"/>
      <c r="L280" s="61"/>
      <c r="M280" s="206"/>
      <c r="N280" s="42"/>
      <c r="O280" s="42"/>
      <c r="P280" s="42"/>
      <c r="Q280" s="42"/>
      <c r="R280" s="42"/>
      <c r="S280" s="42"/>
      <c r="T280" s="78"/>
      <c r="AT280" s="24" t="s">
        <v>153</v>
      </c>
      <c r="AU280" s="24" t="s">
        <v>23</v>
      </c>
    </row>
    <row r="281" spans="2:65" s="1" customFormat="1" ht="25.5" customHeight="1">
      <c r="B281" s="41"/>
      <c r="C281" s="192" t="s">
        <v>491</v>
      </c>
      <c r="D281" s="192" t="s">
        <v>146</v>
      </c>
      <c r="E281" s="193" t="s">
        <v>686</v>
      </c>
      <c r="F281" s="194" t="s">
        <v>687</v>
      </c>
      <c r="G281" s="195" t="s">
        <v>166</v>
      </c>
      <c r="H281" s="196">
        <v>1</v>
      </c>
      <c r="I281" s="197"/>
      <c r="J281" s="198">
        <f>ROUND(I281*H281,2)</f>
        <v>0</v>
      </c>
      <c r="K281" s="194" t="s">
        <v>150</v>
      </c>
      <c r="L281" s="61"/>
      <c r="M281" s="199" t="s">
        <v>76</v>
      </c>
      <c r="N281" s="200" t="s">
        <v>48</v>
      </c>
      <c r="O281" s="42"/>
      <c r="P281" s="201">
        <f>O281*H281</f>
        <v>0</v>
      </c>
      <c r="Q281" s="201">
        <v>0.46009</v>
      </c>
      <c r="R281" s="201">
        <f>Q281*H281</f>
        <v>0.46009</v>
      </c>
      <c r="S281" s="201">
        <v>0</v>
      </c>
      <c r="T281" s="202">
        <f>S281*H281</f>
        <v>0</v>
      </c>
      <c r="AR281" s="24" t="s">
        <v>151</v>
      </c>
      <c r="AT281" s="24" t="s">
        <v>146</v>
      </c>
      <c r="AU281" s="24" t="s">
        <v>23</v>
      </c>
      <c r="AY281" s="24" t="s">
        <v>144</v>
      </c>
      <c r="BE281" s="203">
        <f>IF(N281="základní",J281,0)</f>
        <v>0</v>
      </c>
      <c r="BF281" s="203">
        <f>IF(N281="snížená",J281,0)</f>
        <v>0</v>
      </c>
      <c r="BG281" s="203">
        <f>IF(N281="zákl. přenesená",J281,0)</f>
        <v>0</v>
      </c>
      <c r="BH281" s="203">
        <f>IF(N281="sníž. přenesená",J281,0)</f>
        <v>0</v>
      </c>
      <c r="BI281" s="203">
        <f>IF(N281="nulová",J281,0)</f>
        <v>0</v>
      </c>
      <c r="BJ281" s="24" t="s">
        <v>86</v>
      </c>
      <c r="BK281" s="203">
        <f>ROUND(I281*H281,2)</f>
        <v>0</v>
      </c>
      <c r="BL281" s="24" t="s">
        <v>151</v>
      </c>
      <c r="BM281" s="24" t="s">
        <v>1015</v>
      </c>
    </row>
    <row r="282" spans="2:65" s="1" customFormat="1" ht="94.5">
      <c r="B282" s="41"/>
      <c r="C282" s="63"/>
      <c r="D282" s="204" t="s">
        <v>153</v>
      </c>
      <c r="E282" s="63"/>
      <c r="F282" s="205" t="s">
        <v>683</v>
      </c>
      <c r="G282" s="63"/>
      <c r="H282" s="63"/>
      <c r="I282" s="163"/>
      <c r="J282" s="63"/>
      <c r="K282" s="63"/>
      <c r="L282" s="61"/>
      <c r="M282" s="206"/>
      <c r="N282" s="42"/>
      <c r="O282" s="42"/>
      <c r="P282" s="42"/>
      <c r="Q282" s="42"/>
      <c r="R282" s="42"/>
      <c r="S282" s="42"/>
      <c r="T282" s="78"/>
      <c r="AT282" s="24" t="s">
        <v>153</v>
      </c>
      <c r="AU282" s="24" t="s">
        <v>23</v>
      </c>
    </row>
    <row r="283" spans="2:65" s="1" customFormat="1" ht="16.5" customHeight="1">
      <c r="B283" s="41"/>
      <c r="C283" s="192" t="s">
        <v>495</v>
      </c>
      <c r="D283" s="192" t="s">
        <v>146</v>
      </c>
      <c r="E283" s="193" t="s">
        <v>730</v>
      </c>
      <c r="F283" s="194" t="s">
        <v>731</v>
      </c>
      <c r="G283" s="195" t="s">
        <v>166</v>
      </c>
      <c r="H283" s="196">
        <v>1</v>
      </c>
      <c r="I283" s="197"/>
      <c r="J283" s="198">
        <f>ROUND(I283*H283,2)</f>
        <v>0</v>
      </c>
      <c r="K283" s="194" t="s">
        <v>150</v>
      </c>
      <c r="L283" s="61"/>
      <c r="M283" s="199" t="s">
        <v>76</v>
      </c>
      <c r="N283" s="200" t="s">
        <v>48</v>
      </c>
      <c r="O283" s="42"/>
      <c r="P283" s="201">
        <f>O283*H283</f>
        <v>0</v>
      </c>
      <c r="Q283" s="201">
        <v>0.12303</v>
      </c>
      <c r="R283" s="201">
        <f>Q283*H283</f>
        <v>0.12303</v>
      </c>
      <c r="S283" s="201">
        <v>0</v>
      </c>
      <c r="T283" s="202">
        <f>S283*H283</f>
        <v>0</v>
      </c>
      <c r="AR283" s="24" t="s">
        <v>151</v>
      </c>
      <c r="AT283" s="24" t="s">
        <v>146</v>
      </c>
      <c r="AU283" s="24" t="s">
        <v>23</v>
      </c>
      <c r="AY283" s="24" t="s">
        <v>144</v>
      </c>
      <c r="BE283" s="203">
        <f>IF(N283="základní",J283,0)</f>
        <v>0</v>
      </c>
      <c r="BF283" s="203">
        <f>IF(N283="snížená",J283,0)</f>
        <v>0</v>
      </c>
      <c r="BG283" s="203">
        <f>IF(N283="zákl. přenesená",J283,0)</f>
        <v>0</v>
      </c>
      <c r="BH283" s="203">
        <f>IF(N283="sníž. přenesená",J283,0)</f>
        <v>0</v>
      </c>
      <c r="BI283" s="203">
        <f>IF(N283="nulová",J283,0)</f>
        <v>0</v>
      </c>
      <c r="BJ283" s="24" t="s">
        <v>86</v>
      </c>
      <c r="BK283" s="203">
        <f>ROUND(I283*H283,2)</f>
        <v>0</v>
      </c>
      <c r="BL283" s="24" t="s">
        <v>151</v>
      </c>
      <c r="BM283" s="24" t="s">
        <v>1016</v>
      </c>
    </row>
    <row r="284" spans="2:65" s="1" customFormat="1" ht="40.5">
      <c r="B284" s="41"/>
      <c r="C284" s="63"/>
      <c r="D284" s="204" t="s">
        <v>153</v>
      </c>
      <c r="E284" s="63"/>
      <c r="F284" s="205" t="s">
        <v>733</v>
      </c>
      <c r="G284" s="63"/>
      <c r="H284" s="63"/>
      <c r="I284" s="163"/>
      <c r="J284" s="63"/>
      <c r="K284" s="63"/>
      <c r="L284" s="61"/>
      <c r="M284" s="206"/>
      <c r="N284" s="42"/>
      <c r="O284" s="42"/>
      <c r="P284" s="42"/>
      <c r="Q284" s="42"/>
      <c r="R284" s="42"/>
      <c r="S284" s="42"/>
      <c r="T284" s="78"/>
      <c r="AT284" s="24" t="s">
        <v>153</v>
      </c>
      <c r="AU284" s="24" t="s">
        <v>23</v>
      </c>
    </row>
    <row r="285" spans="2:65" s="11" customFormat="1" ht="13.5">
      <c r="B285" s="207"/>
      <c r="C285" s="208"/>
      <c r="D285" s="204" t="s">
        <v>155</v>
      </c>
      <c r="E285" s="209" t="s">
        <v>76</v>
      </c>
      <c r="F285" s="210" t="s">
        <v>1017</v>
      </c>
      <c r="G285" s="208"/>
      <c r="H285" s="211">
        <v>1</v>
      </c>
      <c r="I285" s="212"/>
      <c r="J285" s="208"/>
      <c r="K285" s="208"/>
      <c r="L285" s="213"/>
      <c r="M285" s="214"/>
      <c r="N285" s="215"/>
      <c r="O285" s="215"/>
      <c r="P285" s="215"/>
      <c r="Q285" s="215"/>
      <c r="R285" s="215"/>
      <c r="S285" s="215"/>
      <c r="T285" s="216"/>
      <c r="AT285" s="217" t="s">
        <v>155</v>
      </c>
      <c r="AU285" s="217" t="s">
        <v>23</v>
      </c>
      <c r="AV285" s="11" t="s">
        <v>23</v>
      </c>
      <c r="AW285" s="11" t="s">
        <v>40</v>
      </c>
      <c r="AX285" s="11" t="s">
        <v>78</v>
      </c>
      <c r="AY285" s="217" t="s">
        <v>144</v>
      </c>
    </row>
    <row r="286" spans="2:65" s="12" customFormat="1" ht="13.5">
      <c r="B286" s="218"/>
      <c r="C286" s="219"/>
      <c r="D286" s="204" t="s">
        <v>155</v>
      </c>
      <c r="E286" s="220" t="s">
        <v>76</v>
      </c>
      <c r="F286" s="221" t="s">
        <v>158</v>
      </c>
      <c r="G286" s="219"/>
      <c r="H286" s="222">
        <v>1</v>
      </c>
      <c r="I286" s="223"/>
      <c r="J286" s="219"/>
      <c r="K286" s="219"/>
      <c r="L286" s="224"/>
      <c r="M286" s="225"/>
      <c r="N286" s="226"/>
      <c r="O286" s="226"/>
      <c r="P286" s="226"/>
      <c r="Q286" s="226"/>
      <c r="R286" s="226"/>
      <c r="S286" s="226"/>
      <c r="T286" s="227"/>
      <c r="AT286" s="228" t="s">
        <v>155</v>
      </c>
      <c r="AU286" s="228" t="s">
        <v>23</v>
      </c>
      <c r="AV286" s="12" t="s">
        <v>151</v>
      </c>
      <c r="AW286" s="12" t="s">
        <v>40</v>
      </c>
      <c r="AX286" s="12" t="s">
        <v>86</v>
      </c>
      <c r="AY286" s="228" t="s">
        <v>144</v>
      </c>
    </row>
    <row r="287" spans="2:65" s="1" customFormat="1" ht="16.5" customHeight="1">
      <c r="B287" s="41"/>
      <c r="C287" s="250" t="s">
        <v>499</v>
      </c>
      <c r="D287" s="250" t="s">
        <v>358</v>
      </c>
      <c r="E287" s="251" t="s">
        <v>741</v>
      </c>
      <c r="F287" s="252" t="s">
        <v>742</v>
      </c>
      <c r="G287" s="253" t="s">
        <v>481</v>
      </c>
      <c r="H287" s="254">
        <v>1</v>
      </c>
      <c r="I287" s="255"/>
      <c r="J287" s="256">
        <f>ROUND(I287*H287,2)</f>
        <v>0</v>
      </c>
      <c r="K287" s="252" t="s">
        <v>76</v>
      </c>
      <c r="L287" s="257"/>
      <c r="M287" s="258" t="s">
        <v>76</v>
      </c>
      <c r="N287" s="259" t="s">
        <v>48</v>
      </c>
      <c r="O287" s="42"/>
      <c r="P287" s="201">
        <f>O287*H287</f>
        <v>0</v>
      </c>
      <c r="Q287" s="201">
        <v>1.2E-2</v>
      </c>
      <c r="R287" s="201">
        <f>Q287*H287</f>
        <v>1.2E-2</v>
      </c>
      <c r="S287" s="201">
        <v>0</v>
      </c>
      <c r="T287" s="202">
        <f>S287*H287</f>
        <v>0</v>
      </c>
      <c r="AR287" s="24" t="s">
        <v>187</v>
      </c>
      <c r="AT287" s="24" t="s">
        <v>358</v>
      </c>
      <c r="AU287" s="24" t="s">
        <v>23</v>
      </c>
      <c r="AY287" s="24" t="s">
        <v>144</v>
      </c>
      <c r="BE287" s="203">
        <f>IF(N287="základní",J287,0)</f>
        <v>0</v>
      </c>
      <c r="BF287" s="203">
        <f>IF(N287="snížená",J287,0)</f>
        <v>0</v>
      </c>
      <c r="BG287" s="203">
        <f>IF(N287="zákl. přenesená",J287,0)</f>
        <v>0</v>
      </c>
      <c r="BH287" s="203">
        <f>IF(N287="sníž. přenesená",J287,0)</f>
        <v>0</v>
      </c>
      <c r="BI287" s="203">
        <f>IF(N287="nulová",J287,0)</f>
        <v>0</v>
      </c>
      <c r="BJ287" s="24" t="s">
        <v>86</v>
      </c>
      <c r="BK287" s="203">
        <f>ROUND(I287*H287,2)</f>
        <v>0</v>
      </c>
      <c r="BL287" s="24" t="s">
        <v>151</v>
      </c>
      <c r="BM287" s="24" t="s">
        <v>1018</v>
      </c>
    </row>
    <row r="288" spans="2:65" s="1" customFormat="1" ht="16.5" customHeight="1">
      <c r="B288" s="41"/>
      <c r="C288" s="250" t="s">
        <v>504</v>
      </c>
      <c r="D288" s="250" t="s">
        <v>358</v>
      </c>
      <c r="E288" s="251" t="s">
        <v>745</v>
      </c>
      <c r="F288" s="252" t="s">
        <v>746</v>
      </c>
      <c r="G288" s="253" t="s">
        <v>481</v>
      </c>
      <c r="H288" s="254">
        <v>1</v>
      </c>
      <c r="I288" s="255"/>
      <c r="J288" s="256">
        <f>ROUND(I288*H288,2)</f>
        <v>0</v>
      </c>
      <c r="K288" s="252" t="s">
        <v>76</v>
      </c>
      <c r="L288" s="257"/>
      <c r="M288" s="258" t="s">
        <v>76</v>
      </c>
      <c r="N288" s="259" t="s">
        <v>48</v>
      </c>
      <c r="O288" s="42"/>
      <c r="P288" s="201">
        <f>O288*H288</f>
        <v>0</v>
      </c>
      <c r="Q288" s="201">
        <v>6.4999999999999997E-4</v>
      </c>
      <c r="R288" s="201">
        <f>Q288*H288</f>
        <v>6.4999999999999997E-4</v>
      </c>
      <c r="S288" s="201">
        <v>0</v>
      </c>
      <c r="T288" s="202">
        <f>S288*H288</f>
        <v>0</v>
      </c>
      <c r="AR288" s="24" t="s">
        <v>187</v>
      </c>
      <c r="AT288" s="24" t="s">
        <v>358</v>
      </c>
      <c r="AU288" s="24" t="s">
        <v>23</v>
      </c>
      <c r="AY288" s="24" t="s">
        <v>144</v>
      </c>
      <c r="BE288" s="203">
        <f>IF(N288="základní",J288,0)</f>
        <v>0</v>
      </c>
      <c r="BF288" s="203">
        <f>IF(N288="snížená",J288,0)</f>
        <v>0</v>
      </c>
      <c r="BG288" s="203">
        <f>IF(N288="zákl. přenesená",J288,0)</f>
        <v>0</v>
      </c>
      <c r="BH288" s="203">
        <f>IF(N288="sníž. přenesená",J288,0)</f>
        <v>0</v>
      </c>
      <c r="BI288" s="203">
        <f>IF(N288="nulová",J288,0)</f>
        <v>0</v>
      </c>
      <c r="BJ288" s="24" t="s">
        <v>86</v>
      </c>
      <c r="BK288" s="203">
        <f>ROUND(I288*H288,2)</f>
        <v>0</v>
      </c>
      <c r="BL288" s="24" t="s">
        <v>151</v>
      </c>
      <c r="BM288" s="24" t="s">
        <v>1019</v>
      </c>
    </row>
    <row r="289" spans="2:65" s="1" customFormat="1" ht="16.5" customHeight="1">
      <c r="B289" s="41"/>
      <c r="C289" s="192" t="s">
        <v>509</v>
      </c>
      <c r="D289" s="192" t="s">
        <v>146</v>
      </c>
      <c r="E289" s="193" t="s">
        <v>775</v>
      </c>
      <c r="F289" s="194" t="s">
        <v>776</v>
      </c>
      <c r="G289" s="195" t="s">
        <v>166</v>
      </c>
      <c r="H289" s="196">
        <v>1</v>
      </c>
      <c r="I289" s="197"/>
      <c r="J289" s="198">
        <f>ROUND(I289*H289,2)</f>
        <v>0</v>
      </c>
      <c r="K289" s="194" t="s">
        <v>150</v>
      </c>
      <c r="L289" s="61"/>
      <c r="M289" s="199" t="s">
        <v>76</v>
      </c>
      <c r="N289" s="200" t="s">
        <v>48</v>
      </c>
      <c r="O289" s="42"/>
      <c r="P289" s="201">
        <f>O289*H289</f>
        <v>0</v>
      </c>
      <c r="Q289" s="201">
        <v>3.1E-4</v>
      </c>
      <c r="R289" s="201">
        <f>Q289*H289</f>
        <v>3.1E-4</v>
      </c>
      <c r="S289" s="201">
        <v>0</v>
      </c>
      <c r="T289" s="202">
        <f>S289*H289</f>
        <v>0</v>
      </c>
      <c r="AR289" s="24" t="s">
        <v>151</v>
      </c>
      <c r="AT289" s="24" t="s">
        <v>146</v>
      </c>
      <c r="AU289" s="24" t="s">
        <v>23</v>
      </c>
      <c r="AY289" s="24" t="s">
        <v>144</v>
      </c>
      <c r="BE289" s="203">
        <f>IF(N289="základní",J289,0)</f>
        <v>0</v>
      </c>
      <c r="BF289" s="203">
        <f>IF(N289="snížená",J289,0)</f>
        <v>0</v>
      </c>
      <c r="BG289" s="203">
        <f>IF(N289="zákl. přenesená",J289,0)</f>
        <v>0</v>
      </c>
      <c r="BH289" s="203">
        <f>IF(N289="sníž. přenesená",J289,0)</f>
        <v>0</v>
      </c>
      <c r="BI289" s="203">
        <f>IF(N289="nulová",J289,0)</f>
        <v>0</v>
      </c>
      <c r="BJ289" s="24" t="s">
        <v>86</v>
      </c>
      <c r="BK289" s="203">
        <f>ROUND(I289*H289,2)</f>
        <v>0</v>
      </c>
      <c r="BL289" s="24" t="s">
        <v>151</v>
      </c>
      <c r="BM289" s="24" t="s">
        <v>1020</v>
      </c>
    </row>
    <row r="290" spans="2:65" s="1" customFormat="1" ht="67.5">
      <c r="B290" s="41"/>
      <c r="C290" s="63"/>
      <c r="D290" s="204" t="s">
        <v>153</v>
      </c>
      <c r="E290" s="63"/>
      <c r="F290" s="205" t="s">
        <v>778</v>
      </c>
      <c r="G290" s="63"/>
      <c r="H290" s="63"/>
      <c r="I290" s="163"/>
      <c r="J290" s="63"/>
      <c r="K290" s="63"/>
      <c r="L290" s="61"/>
      <c r="M290" s="206"/>
      <c r="N290" s="42"/>
      <c r="O290" s="42"/>
      <c r="P290" s="42"/>
      <c r="Q290" s="42"/>
      <c r="R290" s="42"/>
      <c r="S290" s="42"/>
      <c r="T290" s="78"/>
      <c r="AT290" s="24" t="s">
        <v>153</v>
      </c>
      <c r="AU290" s="24" t="s">
        <v>23</v>
      </c>
    </row>
    <row r="291" spans="2:65" s="1" customFormat="1" ht="16.5" customHeight="1">
      <c r="B291" s="41"/>
      <c r="C291" s="192" t="s">
        <v>513</v>
      </c>
      <c r="D291" s="192" t="s">
        <v>146</v>
      </c>
      <c r="E291" s="193" t="s">
        <v>780</v>
      </c>
      <c r="F291" s="194" t="s">
        <v>781</v>
      </c>
      <c r="G291" s="195" t="s">
        <v>149</v>
      </c>
      <c r="H291" s="196">
        <v>34</v>
      </c>
      <c r="I291" s="197"/>
      <c r="J291" s="198">
        <f>ROUND(I291*H291,2)</f>
        <v>0</v>
      </c>
      <c r="K291" s="194" t="s">
        <v>150</v>
      </c>
      <c r="L291" s="61"/>
      <c r="M291" s="199" t="s">
        <v>76</v>
      </c>
      <c r="N291" s="200" t="s">
        <v>48</v>
      </c>
      <c r="O291" s="42"/>
      <c r="P291" s="201">
        <f>O291*H291</f>
        <v>0</v>
      </c>
      <c r="Q291" s="201">
        <v>1.9000000000000001E-4</v>
      </c>
      <c r="R291" s="201">
        <f>Q291*H291</f>
        <v>6.4600000000000005E-3</v>
      </c>
      <c r="S291" s="201">
        <v>0</v>
      </c>
      <c r="T291" s="202">
        <f>S291*H291</f>
        <v>0</v>
      </c>
      <c r="AR291" s="24" t="s">
        <v>151</v>
      </c>
      <c r="AT291" s="24" t="s">
        <v>146</v>
      </c>
      <c r="AU291" s="24" t="s">
        <v>23</v>
      </c>
      <c r="AY291" s="24" t="s">
        <v>144</v>
      </c>
      <c r="BE291" s="203">
        <f>IF(N291="základní",J291,0)</f>
        <v>0</v>
      </c>
      <c r="BF291" s="203">
        <f>IF(N291="snížená",J291,0)</f>
        <v>0</v>
      </c>
      <c r="BG291" s="203">
        <f>IF(N291="zákl. přenesená",J291,0)</f>
        <v>0</v>
      </c>
      <c r="BH291" s="203">
        <f>IF(N291="sníž. přenesená",J291,0)</f>
        <v>0</v>
      </c>
      <c r="BI291" s="203">
        <f>IF(N291="nulová",J291,0)</f>
        <v>0</v>
      </c>
      <c r="BJ291" s="24" t="s">
        <v>86</v>
      </c>
      <c r="BK291" s="203">
        <f>ROUND(I291*H291,2)</f>
        <v>0</v>
      </c>
      <c r="BL291" s="24" t="s">
        <v>151</v>
      </c>
      <c r="BM291" s="24" t="s">
        <v>1021</v>
      </c>
    </row>
    <row r="292" spans="2:65" s="1" customFormat="1" ht="16.5" customHeight="1">
      <c r="B292" s="41"/>
      <c r="C292" s="192" t="s">
        <v>523</v>
      </c>
      <c r="D292" s="192" t="s">
        <v>146</v>
      </c>
      <c r="E292" s="193" t="s">
        <v>784</v>
      </c>
      <c r="F292" s="194" t="s">
        <v>785</v>
      </c>
      <c r="G292" s="195" t="s">
        <v>149</v>
      </c>
      <c r="H292" s="196">
        <v>34</v>
      </c>
      <c r="I292" s="197"/>
      <c r="J292" s="198">
        <f>ROUND(I292*H292,2)</f>
        <v>0</v>
      </c>
      <c r="K292" s="194" t="s">
        <v>150</v>
      </c>
      <c r="L292" s="61"/>
      <c r="M292" s="199" t="s">
        <v>76</v>
      </c>
      <c r="N292" s="200" t="s">
        <v>48</v>
      </c>
      <c r="O292" s="42"/>
      <c r="P292" s="201">
        <f>O292*H292</f>
        <v>0</v>
      </c>
      <c r="Q292" s="201">
        <v>6.9999999999999994E-5</v>
      </c>
      <c r="R292" s="201">
        <f>Q292*H292</f>
        <v>2.3799999999999997E-3</v>
      </c>
      <c r="S292" s="201">
        <v>0</v>
      </c>
      <c r="T292" s="202">
        <f>S292*H292</f>
        <v>0</v>
      </c>
      <c r="AR292" s="24" t="s">
        <v>151</v>
      </c>
      <c r="AT292" s="24" t="s">
        <v>146</v>
      </c>
      <c r="AU292" s="24" t="s">
        <v>23</v>
      </c>
      <c r="AY292" s="24" t="s">
        <v>144</v>
      </c>
      <c r="BE292" s="203">
        <f>IF(N292="základní",J292,0)</f>
        <v>0</v>
      </c>
      <c r="BF292" s="203">
        <f>IF(N292="snížená",J292,0)</f>
        <v>0</v>
      </c>
      <c r="BG292" s="203">
        <f>IF(N292="zákl. přenesená",J292,0)</f>
        <v>0</v>
      </c>
      <c r="BH292" s="203">
        <f>IF(N292="sníž. přenesená",J292,0)</f>
        <v>0</v>
      </c>
      <c r="BI292" s="203">
        <f>IF(N292="nulová",J292,0)</f>
        <v>0</v>
      </c>
      <c r="BJ292" s="24" t="s">
        <v>86</v>
      </c>
      <c r="BK292" s="203">
        <f>ROUND(I292*H292,2)</f>
        <v>0</v>
      </c>
      <c r="BL292" s="24" t="s">
        <v>151</v>
      </c>
      <c r="BM292" s="24" t="s">
        <v>1022</v>
      </c>
    </row>
    <row r="293" spans="2:65" s="10" customFormat="1" ht="29.85" customHeight="1">
      <c r="B293" s="176"/>
      <c r="C293" s="177"/>
      <c r="D293" s="178" t="s">
        <v>77</v>
      </c>
      <c r="E293" s="190" t="s">
        <v>802</v>
      </c>
      <c r="F293" s="190" t="s">
        <v>803</v>
      </c>
      <c r="G293" s="177"/>
      <c r="H293" s="177"/>
      <c r="I293" s="180"/>
      <c r="J293" s="191">
        <f>BK293</f>
        <v>0</v>
      </c>
      <c r="K293" s="177"/>
      <c r="L293" s="182"/>
      <c r="M293" s="183"/>
      <c r="N293" s="184"/>
      <c r="O293" s="184"/>
      <c r="P293" s="185">
        <f>SUM(P294:P302)</f>
        <v>0</v>
      </c>
      <c r="Q293" s="184"/>
      <c r="R293" s="185">
        <f>SUM(R294:R302)</f>
        <v>3.7440000000000001E-2</v>
      </c>
      <c r="S293" s="184"/>
      <c r="T293" s="186">
        <f>SUM(T294:T302)</f>
        <v>0</v>
      </c>
      <c r="AR293" s="187" t="s">
        <v>86</v>
      </c>
      <c r="AT293" s="188" t="s">
        <v>77</v>
      </c>
      <c r="AU293" s="188" t="s">
        <v>86</v>
      </c>
      <c r="AY293" s="187" t="s">
        <v>144</v>
      </c>
      <c r="BK293" s="189">
        <f>SUM(BK294:BK302)</f>
        <v>0</v>
      </c>
    </row>
    <row r="294" spans="2:65" s="1" customFormat="1" ht="38.25" customHeight="1">
      <c r="B294" s="41"/>
      <c r="C294" s="192" t="s">
        <v>527</v>
      </c>
      <c r="D294" s="192" t="s">
        <v>146</v>
      </c>
      <c r="E294" s="193" t="s">
        <v>1023</v>
      </c>
      <c r="F294" s="194" t="s">
        <v>1024</v>
      </c>
      <c r="G294" s="195" t="s">
        <v>166</v>
      </c>
      <c r="H294" s="196">
        <v>1</v>
      </c>
      <c r="I294" s="197"/>
      <c r="J294" s="198">
        <f>ROUND(I294*H294,2)</f>
        <v>0</v>
      </c>
      <c r="K294" s="194" t="s">
        <v>150</v>
      </c>
      <c r="L294" s="61"/>
      <c r="M294" s="199" t="s">
        <v>76</v>
      </c>
      <c r="N294" s="200" t="s">
        <v>48</v>
      </c>
      <c r="O294" s="42"/>
      <c r="P294" s="201">
        <f>O294*H294</f>
        <v>0</v>
      </c>
      <c r="Q294" s="201">
        <v>0</v>
      </c>
      <c r="R294" s="201">
        <f>Q294*H294</f>
        <v>0</v>
      </c>
      <c r="S294" s="201">
        <v>0</v>
      </c>
      <c r="T294" s="202">
        <f>S294*H294</f>
        <v>0</v>
      </c>
      <c r="AR294" s="24" t="s">
        <v>151</v>
      </c>
      <c r="AT294" s="24" t="s">
        <v>146</v>
      </c>
      <c r="AU294" s="24" t="s">
        <v>23</v>
      </c>
      <c r="AY294" s="24" t="s">
        <v>144</v>
      </c>
      <c r="BE294" s="203">
        <f>IF(N294="základní",J294,0)</f>
        <v>0</v>
      </c>
      <c r="BF294" s="203">
        <f>IF(N294="snížená",J294,0)</f>
        <v>0</v>
      </c>
      <c r="BG294" s="203">
        <f>IF(N294="zákl. přenesená",J294,0)</f>
        <v>0</v>
      </c>
      <c r="BH294" s="203">
        <f>IF(N294="sníž. přenesená",J294,0)</f>
        <v>0</v>
      </c>
      <c r="BI294" s="203">
        <f>IF(N294="nulová",J294,0)</f>
        <v>0</v>
      </c>
      <c r="BJ294" s="24" t="s">
        <v>86</v>
      </c>
      <c r="BK294" s="203">
        <f>ROUND(I294*H294,2)</f>
        <v>0</v>
      </c>
      <c r="BL294" s="24" t="s">
        <v>151</v>
      </c>
      <c r="BM294" s="24" t="s">
        <v>1025</v>
      </c>
    </row>
    <row r="295" spans="2:65" s="1" customFormat="1" ht="108">
      <c r="B295" s="41"/>
      <c r="C295" s="63"/>
      <c r="D295" s="204" t="s">
        <v>153</v>
      </c>
      <c r="E295" s="63"/>
      <c r="F295" s="205" t="s">
        <v>808</v>
      </c>
      <c r="G295" s="63"/>
      <c r="H295" s="63"/>
      <c r="I295" s="163"/>
      <c r="J295" s="63"/>
      <c r="K295" s="63"/>
      <c r="L295" s="61"/>
      <c r="M295" s="206"/>
      <c r="N295" s="42"/>
      <c r="O295" s="42"/>
      <c r="P295" s="42"/>
      <c r="Q295" s="42"/>
      <c r="R295" s="42"/>
      <c r="S295" s="42"/>
      <c r="T295" s="78"/>
      <c r="AT295" s="24" t="s">
        <v>153</v>
      </c>
      <c r="AU295" s="24" t="s">
        <v>23</v>
      </c>
    </row>
    <row r="296" spans="2:65" s="1" customFormat="1" ht="16.5" customHeight="1">
      <c r="B296" s="41"/>
      <c r="C296" s="250" t="s">
        <v>531</v>
      </c>
      <c r="D296" s="250" t="s">
        <v>358</v>
      </c>
      <c r="E296" s="251" t="s">
        <v>1026</v>
      </c>
      <c r="F296" s="252" t="s">
        <v>1027</v>
      </c>
      <c r="G296" s="253" t="s">
        <v>481</v>
      </c>
      <c r="H296" s="254">
        <v>1</v>
      </c>
      <c r="I296" s="255"/>
      <c r="J296" s="256">
        <f>ROUND(I296*H296,2)</f>
        <v>0</v>
      </c>
      <c r="K296" s="252" t="s">
        <v>76</v>
      </c>
      <c r="L296" s="257"/>
      <c r="M296" s="258" t="s">
        <v>76</v>
      </c>
      <c r="N296" s="259" t="s">
        <v>48</v>
      </c>
      <c r="O296" s="42"/>
      <c r="P296" s="201">
        <f>O296*H296</f>
        <v>0</v>
      </c>
      <c r="Q296" s="201">
        <v>0</v>
      </c>
      <c r="R296" s="201">
        <f>Q296*H296</f>
        <v>0</v>
      </c>
      <c r="S296" s="201">
        <v>0</v>
      </c>
      <c r="T296" s="202">
        <f>S296*H296</f>
        <v>0</v>
      </c>
      <c r="AR296" s="24" t="s">
        <v>187</v>
      </c>
      <c r="AT296" s="24" t="s">
        <v>358</v>
      </c>
      <c r="AU296" s="24" t="s">
        <v>23</v>
      </c>
      <c r="AY296" s="24" t="s">
        <v>144</v>
      </c>
      <c r="BE296" s="203">
        <f>IF(N296="základní",J296,0)</f>
        <v>0</v>
      </c>
      <c r="BF296" s="203">
        <f>IF(N296="snížená",J296,0)</f>
        <v>0</v>
      </c>
      <c r="BG296" s="203">
        <f>IF(N296="zákl. přenesená",J296,0)</f>
        <v>0</v>
      </c>
      <c r="BH296" s="203">
        <f>IF(N296="sníž. přenesená",J296,0)</f>
        <v>0</v>
      </c>
      <c r="BI296" s="203">
        <f>IF(N296="nulová",J296,0)</f>
        <v>0</v>
      </c>
      <c r="BJ296" s="24" t="s">
        <v>86</v>
      </c>
      <c r="BK296" s="203">
        <f>ROUND(I296*H296,2)</f>
        <v>0</v>
      </c>
      <c r="BL296" s="24" t="s">
        <v>151</v>
      </c>
      <c r="BM296" s="24" t="s">
        <v>1028</v>
      </c>
    </row>
    <row r="297" spans="2:65" s="1" customFormat="1" ht="25.5" customHeight="1">
      <c r="B297" s="41"/>
      <c r="C297" s="192" t="s">
        <v>535</v>
      </c>
      <c r="D297" s="192" t="s">
        <v>146</v>
      </c>
      <c r="E297" s="193" t="s">
        <v>1029</v>
      </c>
      <c r="F297" s="194" t="s">
        <v>1030</v>
      </c>
      <c r="G297" s="195" t="s">
        <v>149</v>
      </c>
      <c r="H297" s="196">
        <v>35</v>
      </c>
      <c r="I297" s="197"/>
      <c r="J297" s="198">
        <f>ROUND(I297*H297,2)</f>
        <v>0</v>
      </c>
      <c r="K297" s="194" t="s">
        <v>150</v>
      </c>
      <c r="L297" s="61"/>
      <c r="M297" s="199" t="s">
        <v>76</v>
      </c>
      <c r="N297" s="200" t="s">
        <v>48</v>
      </c>
      <c r="O297" s="42"/>
      <c r="P297" s="201">
        <f>O297*H297</f>
        <v>0</v>
      </c>
      <c r="Q297" s="201">
        <v>0</v>
      </c>
      <c r="R297" s="201">
        <f>Q297*H297</f>
        <v>0</v>
      </c>
      <c r="S297" s="201">
        <v>0</v>
      </c>
      <c r="T297" s="202">
        <f>S297*H297</f>
        <v>0</v>
      </c>
      <c r="AR297" s="24" t="s">
        <v>151</v>
      </c>
      <c r="AT297" s="24" t="s">
        <v>146</v>
      </c>
      <c r="AU297" s="24" t="s">
        <v>23</v>
      </c>
      <c r="AY297" s="24" t="s">
        <v>144</v>
      </c>
      <c r="BE297" s="203">
        <f>IF(N297="základní",J297,0)</f>
        <v>0</v>
      </c>
      <c r="BF297" s="203">
        <f>IF(N297="snížená",J297,0)</f>
        <v>0</v>
      </c>
      <c r="BG297" s="203">
        <f>IF(N297="zákl. přenesená",J297,0)</f>
        <v>0</v>
      </c>
      <c r="BH297" s="203">
        <f>IF(N297="sníž. přenesená",J297,0)</f>
        <v>0</v>
      </c>
      <c r="BI297" s="203">
        <f>IF(N297="nulová",J297,0)</f>
        <v>0</v>
      </c>
      <c r="BJ297" s="24" t="s">
        <v>86</v>
      </c>
      <c r="BK297" s="203">
        <f>ROUND(I297*H297,2)</f>
        <v>0</v>
      </c>
      <c r="BL297" s="24" t="s">
        <v>151</v>
      </c>
      <c r="BM297" s="24" t="s">
        <v>1031</v>
      </c>
    </row>
    <row r="298" spans="2:65" s="1" customFormat="1" ht="94.5">
      <c r="B298" s="41"/>
      <c r="C298" s="63"/>
      <c r="D298" s="204" t="s">
        <v>153</v>
      </c>
      <c r="E298" s="63"/>
      <c r="F298" s="205" t="s">
        <v>1032</v>
      </c>
      <c r="G298" s="63"/>
      <c r="H298" s="63"/>
      <c r="I298" s="163"/>
      <c r="J298" s="63"/>
      <c r="K298" s="63"/>
      <c r="L298" s="61"/>
      <c r="M298" s="206"/>
      <c r="N298" s="42"/>
      <c r="O298" s="42"/>
      <c r="P298" s="42"/>
      <c r="Q298" s="42"/>
      <c r="R298" s="42"/>
      <c r="S298" s="42"/>
      <c r="T298" s="78"/>
      <c r="AT298" s="24" t="s">
        <v>153</v>
      </c>
      <c r="AU298" s="24" t="s">
        <v>23</v>
      </c>
    </row>
    <row r="299" spans="2:65" s="1" customFormat="1" ht="16.5" customHeight="1">
      <c r="B299" s="41"/>
      <c r="C299" s="250" t="s">
        <v>539</v>
      </c>
      <c r="D299" s="250" t="s">
        <v>358</v>
      </c>
      <c r="E299" s="251" t="s">
        <v>1033</v>
      </c>
      <c r="F299" s="252" t="s">
        <v>1034</v>
      </c>
      <c r="G299" s="253" t="s">
        <v>149</v>
      </c>
      <c r="H299" s="254">
        <v>35</v>
      </c>
      <c r="I299" s="255"/>
      <c r="J299" s="256">
        <f>ROUND(I299*H299,2)</f>
        <v>0</v>
      </c>
      <c r="K299" s="252" t="s">
        <v>150</v>
      </c>
      <c r="L299" s="257"/>
      <c r="M299" s="258" t="s">
        <v>76</v>
      </c>
      <c r="N299" s="259" t="s">
        <v>48</v>
      </c>
      <c r="O299" s="42"/>
      <c r="P299" s="201">
        <f>O299*H299</f>
        <v>0</v>
      </c>
      <c r="Q299" s="201">
        <v>1.06E-3</v>
      </c>
      <c r="R299" s="201">
        <f>Q299*H299</f>
        <v>3.7100000000000001E-2</v>
      </c>
      <c r="S299" s="201">
        <v>0</v>
      </c>
      <c r="T299" s="202">
        <f>S299*H299</f>
        <v>0</v>
      </c>
      <c r="AR299" s="24" t="s">
        <v>187</v>
      </c>
      <c r="AT299" s="24" t="s">
        <v>358</v>
      </c>
      <c r="AU299" s="24" t="s">
        <v>23</v>
      </c>
      <c r="AY299" s="24" t="s">
        <v>144</v>
      </c>
      <c r="BE299" s="203">
        <f>IF(N299="základní",J299,0)</f>
        <v>0</v>
      </c>
      <c r="BF299" s="203">
        <f>IF(N299="snížená",J299,0)</f>
        <v>0</v>
      </c>
      <c r="BG299" s="203">
        <f>IF(N299="zákl. přenesená",J299,0)</f>
        <v>0</v>
      </c>
      <c r="BH299" s="203">
        <f>IF(N299="sníž. přenesená",J299,0)</f>
        <v>0</v>
      </c>
      <c r="BI299" s="203">
        <f>IF(N299="nulová",J299,0)</f>
        <v>0</v>
      </c>
      <c r="BJ299" s="24" t="s">
        <v>86</v>
      </c>
      <c r="BK299" s="203">
        <f>ROUND(I299*H299,2)</f>
        <v>0</v>
      </c>
      <c r="BL299" s="24" t="s">
        <v>151</v>
      </c>
      <c r="BM299" s="24" t="s">
        <v>1035</v>
      </c>
    </row>
    <row r="300" spans="2:65" s="1" customFormat="1" ht="25.5" customHeight="1">
      <c r="B300" s="41"/>
      <c r="C300" s="192" t="s">
        <v>543</v>
      </c>
      <c r="D300" s="192" t="s">
        <v>146</v>
      </c>
      <c r="E300" s="193" t="s">
        <v>1036</v>
      </c>
      <c r="F300" s="194" t="s">
        <v>1037</v>
      </c>
      <c r="G300" s="195" t="s">
        <v>166</v>
      </c>
      <c r="H300" s="196">
        <v>1</v>
      </c>
      <c r="I300" s="197"/>
      <c r="J300" s="198">
        <f>ROUND(I300*H300,2)</f>
        <v>0</v>
      </c>
      <c r="K300" s="194" t="s">
        <v>150</v>
      </c>
      <c r="L300" s="61"/>
      <c r="M300" s="199" t="s">
        <v>76</v>
      </c>
      <c r="N300" s="200" t="s">
        <v>48</v>
      </c>
      <c r="O300" s="42"/>
      <c r="P300" s="201">
        <f>O300*H300</f>
        <v>0</v>
      </c>
      <c r="Q300" s="201">
        <v>0</v>
      </c>
      <c r="R300" s="201">
        <f>Q300*H300</f>
        <v>0</v>
      </c>
      <c r="S300" s="201">
        <v>0</v>
      </c>
      <c r="T300" s="202">
        <f>S300*H300</f>
        <v>0</v>
      </c>
      <c r="AR300" s="24" t="s">
        <v>151</v>
      </c>
      <c r="AT300" s="24" t="s">
        <v>146</v>
      </c>
      <c r="AU300" s="24" t="s">
        <v>23</v>
      </c>
      <c r="AY300" s="24" t="s">
        <v>144</v>
      </c>
      <c r="BE300" s="203">
        <f>IF(N300="základní",J300,0)</f>
        <v>0</v>
      </c>
      <c r="BF300" s="203">
        <f>IF(N300="snížená",J300,0)</f>
        <v>0</v>
      </c>
      <c r="BG300" s="203">
        <f>IF(N300="zákl. přenesená",J300,0)</f>
        <v>0</v>
      </c>
      <c r="BH300" s="203">
        <f>IF(N300="sníž. přenesená",J300,0)</f>
        <v>0</v>
      </c>
      <c r="BI300" s="203">
        <f>IF(N300="nulová",J300,0)</f>
        <v>0</v>
      </c>
      <c r="BJ300" s="24" t="s">
        <v>86</v>
      </c>
      <c r="BK300" s="203">
        <f>ROUND(I300*H300,2)</f>
        <v>0</v>
      </c>
      <c r="BL300" s="24" t="s">
        <v>151</v>
      </c>
      <c r="BM300" s="24" t="s">
        <v>1038</v>
      </c>
    </row>
    <row r="301" spans="2:65" s="1" customFormat="1" ht="81">
      <c r="B301" s="41"/>
      <c r="C301" s="63"/>
      <c r="D301" s="204" t="s">
        <v>153</v>
      </c>
      <c r="E301" s="63"/>
      <c r="F301" s="205" t="s">
        <v>840</v>
      </c>
      <c r="G301" s="63"/>
      <c r="H301" s="63"/>
      <c r="I301" s="163"/>
      <c r="J301" s="63"/>
      <c r="K301" s="63"/>
      <c r="L301" s="61"/>
      <c r="M301" s="206"/>
      <c r="N301" s="42"/>
      <c r="O301" s="42"/>
      <c r="P301" s="42"/>
      <c r="Q301" s="42"/>
      <c r="R301" s="42"/>
      <c r="S301" s="42"/>
      <c r="T301" s="78"/>
      <c r="AT301" s="24" t="s">
        <v>153</v>
      </c>
      <c r="AU301" s="24" t="s">
        <v>23</v>
      </c>
    </row>
    <row r="302" spans="2:65" s="1" customFormat="1" ht="16.5" customHeight="1">
      <c r="B302" s="41"/>
      <c r="C302" s="250" t="s">
        <v>547</v>
      </c>
      <c r="D302" s="250" t="s">
        <v>358</v>
      </c>
      <c r="E302" s="251" t="s">
        <v>1002</v>
      </c>
      <c r="F302" s="252" t="s">
        <v>1003</v>
      </c>
      <c r="G302" s="253" t="s">
        <v>502</v>
      </c>
      <c r="H302" s="254">
        <v>1</v>
      </c>
      <c r="I302" s="255"/>
      <c r="J302" s="256">
        <f>ROUND(I302*H302,2)</f>
        <v>0</v>
      </c>
      <c r="K302" s="252" t="s">
        <v>76</v>
      </c>
      <c r="L302" s="257"/>
      <c r="M302" s="258" t="s">
        <v>76</v>
      </c>
      <c r="N302" s="259" t="s">
        <v>48</v>
      </c>
      <c r="O302" s="42"/>
      <c r="P302" s="201">
        <f>O302*H302</f>
        <v>0</v>
      </c>
      <c r="Q302" s="201">
        <v>3.4000000000000002E-4</v>
      </c>
      <c r="R302" s="201">
        <f>Q302*H302</f>
        <v>3.4000000000000002E-4</v>
      </c>
      <c r="S302" s="201">
        <v>0</v>
      </c>
      <c r="T302" s="202">
        <f>S302*H302</f>
        <v>0</v>
      </c>
      <c r="AR302" s="24" t="s">
        <v>187</v>
      </c>
      <c r="AT302" s="24" t="s">
        <v>358</v>
      </c>
      <c r="AU302" s="24" t="s">
        <v>23</v>
      </c>
      <c r="AY302" s="24" t="s">
        <v>144</v>
      </c>
      <c r="BE302" s="203">
        <f>IF(N302="základní",J302,0)</f>
        <v>0</v>
      </c>
      <c r="BF302" s="203">
        <f>IF(N302="snížená",J302,0)</f>
        <v>0</v>
      </c>
      <c r="BG302" s="203">
        <f>IF(N302="zákl. přenesená",J302,0)</f>
        <v>0</v>
      </c>
      <c r="BH302" s="203">
        <f>IF(N302="sníž. přenesená",J302,0)</f>
        <v>0</v>
      </c>
      <c r="BI302" s="203">
        <f>IF(N302="nulová",J302,0)</f>
        <v>0</v>
      </c>
      <c r="BJ302" s="24" t="s">
        <v>86</v>
      </c>
      <c r="BK302" s="203">
        <f>ROUND(I302*H302,2)</f>
        <v>0</v>
      </c>
      <c r="BL302" s="24" t="s">
        <v>151</v>
      </c>
      <c r="BM302" s="24" t="s">
        <v>1039</v>
      </c>
    </row>
    <row r="303" spans="2:65" s="10" customFormat="1" ht="29.85" customHeight="1">
      <c r="B303" s="176"/>
      <c r="C303" s="177"/>
      <c r="D303" s="178" t="s">
        <v>77</v>
      </c>
      <c r="E303" s="190" t="s">
        <v>191</v>
      </c>
      <c r="F303" s="190" t="s">
        <v>849</v>
      </c>
      <c r="G303" s="177"/>
      <c r="H303" s="177"/>
      <c r="I303" s="180"/>
      <c r="J303" s="191">
        <f>BK303</f>
        <v>0</v>
      </c>
      <c r="K303" s="177"/>
      <c r="L303" s="182"/>
      <c r="M303" s="183"/>
      <c r="N303" s="184"/>
      <c r="O303" s="184"/>
      <c r="P303" s="185">
        <f>P304</f>
        <v>0</v>
      </c>
      <c r="Q303" s="184"/>
      <c r="R303" s="185">
        <f>R304</f>
        <v>0</v>
      </c>
      <c r="S303" s="184"/>
      <c r="T303" s="186">
        <f>T304</f>
        <v>0.45499999999999996</v>
      </c>
      <c r="AR303" s="187" t="s">
        <v>86</v>
      </c>
      <c r="AT303" s="188" t="s">
        <v>77</v>
      </c>
      <c r="AU303" s="188" t="s">
        <v>86</v>
      </c>
      <c r="AY303" s="187" t="s">
        <v>144</v>
      </c>
      <c r="BK303" s="189">
        <f>BK304</f>
        <v>0</v>
      </c>
    </row>
    <row r="304" spans="2:65" s="1" customFormat="1" ht="16.5" customHeight="1">
      <c r="B304" s="41"/>
      <c r="C304" s="192" t="s">
        <v>554</v>
      </c>
      <c r="D304" s="192" t="s">
        <v>146</v>
      </c>
      <c r="E304" s="193" t="s">
        <v>1040</v>
      </c>
      <c r="F304" s="194" t="s">
        <v>1041</v>
      </c>
      <c r="G304" s="195" t="s">
        <v>149</v>
      </c>
      <c r="H304" s="196">
        <v>35</v>
      </c>
      <c r="I304" s="197"/>
      <c r="J304" s="198">
        <f>ROUND(I304*H304,2)</f>
        <v>0</v>
      </c>
      <c r="K304" s="194" t="s">
        <v>150</v>
      </c>
      <c r="L304" s="61"/>
      <c r="M304" s="199" t="s">
        <v>76</v>
      </c>
      <c r="N304" s="200" t="s">
        <v>48</v>
      </c>
      <c r="O304" s="42"/>
      <c r="P304" s="201">
        <f>O304*H304</f>
        <v>0</v>
      </c>
      <c r="Q304" s="201">
        <v>0</v>
      </c>
      <c r="R304" s="201">
        <f>Q304*H304</f>
        <v>0</v>
      </c>
      <c r="S304" s="201">
        <v>1.2999999999999999E-2</v>
      </c>
      <c r="T304" s="202">
        <f>S304*H304</f>
        <v>0.45499999999999996</v>
      </c>
      <c r="AR304" s="24" t="s">
        <v>151</v>
      </c>
      <c r="AT304" s="24" t="s">
        <v>146</v>
      </c>
      <c r="AU304" s="24" t="s">
        <v>23</v>
      </c>
      <c r="AY304" s="24" t="s">
        <v>144</v>
      </c>
      <c r="BE304" s="203">
        <f>IF(N304="základní",J304,0)</f>
        <v>0</v>
      </c>
      <c r="BF304" s="203">
        <f>IF(N304="snížená",J304,0)</f>
        <v>0</v>
      </c>
      <c r="BG304" s="203">
        <f>IF(N304="zákl. přenesená",J304,0)</f>
        <v>0</v>
      </c>
      <c r="BH304" s="203">
        <f>IF(N304="sníž. přenesená",J304,0)</f>
        <v>0</v>
      </c>
      <c r="BI304" s="203">
        <f>IF(N304="nulová",J304,0)</f>
        <v>0</v>
      </c>
      <c r="BJ304" s="24" t="s">
        <v>86</v>
      </c>
      <c r="BK304" s="203">
        <f>ROUND(I304*H304,2)</f>
        <v>0</v>
      </c>
      <c r="BL304" s="24" t="s">
        <v>151</v>
      </c>
      <c r="BM304" s="24" t="s">
        <v>1042</v>
      </c>
    </row>
    <row r="305" spans="2:65" s="10" customFormat="1" ht="29.85" customHeight="1">
      <c r="B305" s="176"/>
      <c r="C305" s="177"/>
      <c r="D305" s="178" t="s">
        <v>77</v>
      </c>
      <c r="E305" s="190" t="s">
        <v>860</v>
      </c>
      <c r="F305" s="190" t="s">
        <v>861</v>
      </c>
      <c r="G305" s="177"/>
      <c r="H305" s="177"/>
      <c r="I305" s="180"/>
      <c r="J305" s="191">
        <f>BK305</f>
        <v>0</v>
      </c>
      <c r="K305" s="177"/>
      <c r="L305" s="182"/>
      <c r="M305" s="183"/>
      <c r="N305" s="184"/>
      <c r="O305" s="184"/>
      <c r="P305" s="185">
        <f>SUM(P306:P313)</f>
        <v>0</v>
      </c>
      <c r="Q305" s="184"/>
      <c r="R305" s="185">
        <f>SUM(R306:R313)</f>
        <v>0</v>
      </c>
      <c r="S305" s="184"/>
      <c r="T305" s="186">
        <f>SUM(T306:T313)</f>
        <v>0</v>
      </c>
      <c r="AR305" s="187" t="s">
        <v>86</v>
      </c>
      <c r="AT305" s="188" t="s">
        <v>77</v>
      </c>
      <c r="AU305" s="188" t="s">
        <v>86</v>
      </c>
      <c r="AY305" s="187" t="s">
        <v>144</v>
      </c>
      <c r="BK305" s="189">
        <f>SUM(BK306:BK313)</f>
        <v>0</v>
      </c>
    </row>
    <row r="306" spans="2:65" s="1" customFormat="1" ht="25.5" customHeight="1">
      <c r="B306" s="41"/>
      <c r="C306" s="192" t="s">
        <v>558</v>
      </c>
      <c r="D306" s="192" t="s">
        <v>146</v>
      </c>
      <c r="E306" s="193" t="s">
        <v>863</v>
      </c>
      <c r="F306" s="194" t="s">
        <v>864</v>
      </c>
      <c r="G306" s="195" t="s">
        <v>346</v>
      </c>
      <c r="H306" s="196">
        <v>4.0949999999999998</v>
      </c>
      <c r="I306" s="197"/>
      <c r="J306" s="198">
        <f>ROUND(I306*H306,2)</f>
        <v>0</v>
      </c>
      <c r="K306" s="194" t="s">
        <v>150</v>
      </c>
      <c r="L306" s="61"/>
      <c r="M306" s="199" t="s">
        <v>76</v>
      </c>
      <c r="N306" s="200" t="s">
        <v>48</v>
      </c>
      <c r="O306" s="42"/>
      <c r="P306" s="201">
        <f>O306*H306</f>
        <v>0</v>
      </c>
      <c r="Q306" s="201">
        <v>0</v>
      </c>
      <c r="R306" s="201">
        <f>Q306*H306</f>
        <v>0</v>
      </c>
      <c r="S306" s="201">
        <v>0</v>
      </c>
      <c r="T306" s="202">
        <f>S306*H306</f>
        <v>0</v>
      </c>
      <c r="AR306" s="24" t="s">
        <v>151</v>
      </c>
      <c r="AT306" s="24" t="s">
        <v>146</v>
      </c>
      <c r="AU306" s="24" t="s">
        <v>23</v>
      </c>
      <c r="AY306" s="24" t="s">
        <v>144</v>
      </c>
      <c r="BE306" s="203">
        <f>IF(N306="základní",J306,0)</f>
        <v>0</v>
      </c>
      <c r="BF306" s="203">
        <f>IF(N306="snížená",J306,0)</f>
        <v>0</v>
      </c>
      <c r="BG306" s="203">
        <f>IF(N306="zákl. přenesená",J306,0)</f>
        <v>0</v>
      </c>
      <c r="BH306" s="203">
        <f>IF(N306="sníž. přenesená",J306,0)</f>
        <v>0</v>
      </c>
      <c r="BI306" s="203">
        <f>IF(N306="nulová",J306,0)</f>
        <v>0</v>
      </c>
      <c r="BJ306" s="24" t="s">
        <v>86</v>
      </c>
      <c r="BK306" s="203">
        <f>ROUND(I306*H306,2)</f>
        <v>0</v>
      </c>
      <c r="BL306" s="24" t="s">
        <v>151</v>
      </c>
      <c r="BM306" s="24" t="s">
        <v>1043</v>
      </c>
    </row>
    <row r="307" spans="2:65" s="1" customFormat="1" ht="81">
      <c r="B307" s="41"/>
      <c r="C307" s="63"/>
      <c r="D307" s="204" t="s">
        <v>153</v>
      </c>
      <c r="E307" s="63"/>
      <c r="F307" s="205" t="s">
        <v>866</v>
      </c>
      <c r="G307" s="63"/>
      <c r="H307" s="63"/>
      <c r="I307" s="163"/>
      <c r="J307" s="63"/>
      <c r="K307" s="63"/>
      <c r="L307" s="61"/>
      <c r="M307" s="206"/>
      <c r="N307" s="42"/>
      <c r="O307" s="42"/>
      <c r="P307" s="42"/>
      <c r="Q307" s="42"/>
      <c r="R307" s="42"/>
      <c r="S307" s="42"/>
      <c r="T307" s="78"/>
      <c r="AT307" s="24" t="s">
        <v>153</v>
      </c>
      <c r="AU307" s="24" t="s">
        <v>23</v>
      </c>
    </row>
    <row r="308" spans="2:65" s="11" customFormat="1" ht="13.5">
      <c r="B308" s="207"/>
      <c r="C308" s="208"/>
      <c r="D308" s="204" t="s">
        <v>155</v>
      </c>
      <c r="E308" s="209" t="s">
        <v>76</v>
      </c>
      <c r="F308" s="210" t="s">
        <v>1044</v>
      </c>
      <c r="G308" s="208"/>
      <c r="H308" s="211">
        <v>4.0949999999999998</v>
      </c>
      <c r="I308" s="212"/>
      <c r="J308" s="208"/>
      <c r="K308" s="208"/>
      <c r="L308" s="213"/>
      <c r="M308" s="214"/>
      <c r="N308" s="215"/>
      <c r="O308" s="215"/>
      <c r="P308" s="215"/>
      <c r="Q308" s="215"/>
      <c r="R308" s="215"/>
      <c r="S308" s="215"/>
      <c r="T308" s="216"/>
      <c r="AT308" s="217" t="s">
        <v>155</v>
      </c>
      <c r="AU308" s="217" t="s">
        <v>23</v>
      </c>
      <c r="AV308" s="11" t="s">
        <v>23</v>
      </c>
      <c r="AW308" s="11" t="s">
        <v>40</v>
      </c>
      <c r="AX308" s="11" t="s">
        <v>78</v>
      </c>
      <c r="AY308" s="217" t="s">
        <v>144</v>
      </c>
    </row>
    <row r="309" spans="2:65" s="12" customFormat="1" ht="13.5">
      <c r="B309" s="218"/>
      <c r="C309" s="219"/>
      <c r="D309" s="204" t="s">
        <v>155</v>
      </c>
      <c r="E309" s="220" t="s">
        <v>76</v>
      </c>
      <c r="F309" s="221" t="s">
        <v>158</v>
      </c>
      <c r="G309" s="219"/>
      <c r="H309" s="222">
        <v>4.0949999999999998</v>
      </c>
      <c r="I309" s="223"/>
      <c r="J309" s="219"/>
      <c r="K309" s="219"/>
      <c r="L309" s="224"/>
      <c r="M309" s="225"/>
      <c r="N309" s="226"/>
      <c r="O309" s="226"/>
      <c r="P309" s="226"/>
      <c r="Q309" s="226"/>
      <c r="R309" s="226"/>
      <c r="S309" s="226"/>
      <c r="T309" s="227"/>
      <c r="AT309" s="228" t="s">
        <v>155</v>
      </c>
      <c r="AU309" s="228" t="s">
        <v>23</v>
      </c>
      <c r="AV309" s="12" t="s">
        <v>151</v>
      </c>
      <c r="AW309" s="12" t="s">
        <v>40</v>
      </c>
      <c r="AX309" s="12" t="s">
        <v>86</v>
      </c>
      <c r="AY309" s="228" t="s">
        <v>144</v>
      </c>
    </row>
    <row r="310" spans="2:65" s="1" customFormat="1" ht="25.5" customHeight="1">
      <c r="B310" s="41"/>
      <c r="C310" s="192" t="s">
        <v>562</v>
      </c>
      <c r="D310" s="192" t="s">
        <v>146</v>
      </c>
      <c r="E310" s="193" t="s">
        <v>869</v>
      </c>
      <c r="F310" s="194" t="s">
        <v>870</v>
      </c>
      <c r="G310" s="195" t="s">
        <v>346</v>
      </c>
      <c r="H310" s="196">
        <v>0.45500000000000002</v>
      </c>
      <c r="I310" s="197"/>
      <c r="J310" s="198">
        <f>ROUND(I310*H310,2)</f>
        <v>0</v>
      </c>
      <c r="K310" s="194" t="s">
        <v>150</v>
      </c>
      <c r="L310" s="61"/>
      <c r="M310" s="199" t="s">
        <v>76</v>
      </c>
      <c r="N310" s="200" t="s">
        <v>48</v>
      </c>
      <c r="O310" s="42"/>
      <c r="P310" s="201">
        <f>O310*H310</f>
        <v>0</v>
      </c>
      <c r="Q310" s="201">
        <v>0</v>
      </c>
      <c r="R310" s="201">
        <f>Q310*H310</f>
        <v>0</v>
      </c>
      <c r="S310" s="201">
        <v>0</v>
      </c>
      <c r="T310" s="202">
        <f>S310*H310</f>
        <v>0</v>
      </c>
      <c r="AR310" s="24" t="s">
        <v>151</v>
      </c>
      <c r="AT310" s="24" t="s">
        <v>146</v>
      </c>
      <c r="AU310" s="24" t="s">
        <v>23</v>
      </c>
      <c r="AY310" s="24" t="s">
        <v>144</v>
      </c>
      <c r="BE310" s="203">
        <f>IF(N310="základní",J310,0)</f>
        <v>0</v>
      </c>
      <c r="BF310" s="203">
        <f>IF(N310="snížená",J310,0)</f>
        <v>0</v>
      </c>
      <c r="BG310" s="203">
        <f>IF(N310="zákl. přenesená",J310,0)</f>
        <v>0</v>
      </c>
      <c r="BH310" s="203">
        <f>IF(N310="sníž. přenesená",J310,0)</f>
        <v>0</v>
      </c>
      <c r="BI310" s="203">
        <f>IF(N310="nulová",J310,0)</f>
        <v>0</v>
      </c>
      <c r="BJ310" s="24" t="s">
        <v>86</v>
      </c>
      <c r="BK310" s="203">
        <f>ROUND(I310*H310,2)</f>
        <v>0</v>
      </c>
      <c r="BL310" s="24" t="s">
        <v>151</v>
      </c>
      <c r="BM310" s="24" t="s">
        <v>1045</v>
      </c>
    </row>
    <row r="311" spans="2:65" s="1" customFormat="1" ht="81">
      <c r="B311" s="41"/>
      <c r="C311" s="63"/>
      <c r="D311" s="204" t="s">
        <v>153</v>
      </c>
      <c r="E311" s="63"/>
      <c r="F311" s="205" t="s">
        <v>872</v>
      </c>
      <c r="G311" s="63"/>
      <c r="H311" s="63"/>
      <c r="I311" s="163"/>
      <c r="J311" s="63"/>
      <c r="K311" s="63"/>
      <c r="L311" s="61"/>
      <c r="M311" s="206"/>
      <c r="N311" s="42"/>
      <c r="O311" s="42"/>
      <c r="P311" s="42"/>
      <c r="Q311" s="42"/>
      <c r="R311" s="42"/>
      <c r="S311" s="42"/>
      <c r="T311" s="78"/>
      <c r="AT311" s="24" t="s">
        <v>153</v>
      </c>
      <c r="AU311" s="24" t="s">
        <v>23</v>
      </c>
    </row>
    <row r="312" spans="2:65" s="1" customFormat="1" ht="25.5" customHeight="1">
      <c r="B312" s="41"/>
      <c r="C312" s="192" t="s">
        <v>566</v>
      </c>
      <c r="D312" s="192" t="s">
        <v>146</v>
      </c>
      <c r="E312" s="193" t="s">
        <v>1046</v>
      </c>
      <c r="F312" s="194" t="s">
        <v>1047</v>
      </c>
      <c r="G312" s="195" t="s">
        <v>346</v>
      </c>
      <c r="H312" s="196">
        <v>0.45500000000000002</v>
      </c>
      <c r="I312" s="197"/>
      <c r="J312" s="198">
        <f>ROUND(I312*H312,2)</f>
        <v>0</v>
      </c>
      <c r="K312" s="194" t="s">
        <v>150</v>
      </c>
      <c r="L312" s="61"/>
      <c r="M312" s="199" t="s">
        <v>76</v>
      </c>
      <c r="N312" s="200" t="s">
        <v>48</v>
      </c>
      <c r="O312" s="42"/>
      <c r="P312" s="201">
        <f>O312*H312</f>
        <v>0</v>
      </c>
      <c r="Q312" s="201">
        <v>0</v>
      </c>
      <c r="R312" s="201">
        <f>Q312*H312</f>
        <v>0</v>
      </c>
      <c r="S312" s="201">
        <v>0</v>
      </c>
      <c r="T312" s="202">
        <f>S312*H312</f>
        <v>0</v>
      </c>
      <c r="AR312" s="24" t="s">
        <v>151</v>
      </c>
      <c r="AT312" s="24" t="s">
        <v>146</v>
      </c>
      <c r="AU312" s="24" t="s">
        <v>23</v>
      </c>
      <c r="AY312" s="24" t="s">
        <v>144</v>
      </c>
      <c r="BE312" s="203">
        <f>IF(N312="základní",J312,0)</f>
        <v>0</v>
      </c>
      <c r="BF312" s="203">
        <f>IF(N312="snížená",J312,0)</f>
        <v>0</v>
      </c>
      <c r="BG312" s="203">
        <f>IF(N312="zákl. přenesená",J312,0)</f>
        <v>0</v>
      </c>
      <c r="BH312" s="203">
        <f>IF(N312="sníž. přenesená",J312,0)</f>
        <v>0</v>
      </c>
      <c r="BI312" s="203">
        <f>IF(N312="nulová",J312,0)</f>
        <v>0</v>
      </c>
      <c r="BJ312" s="24" t="s">
        <v>86</v>
      </c>
      <c r="BK312" s="203">
        <f>ROUND(I312*H312,2)</f>
        <v>0</v>
      </c>
      <c r="BL312" s="24" t="s">
        <v>151</v>
      </c>
      <c r="BM312" s="24" t="s">
        <v>1048</v>
      </c>
    </row>
    <row r="313" spans="2:65" s="1" customFormat="1" ht="67.5">
      <c r="B313" s="41"/>
      <c r="C313" s="63"/>
      <c r="D313" s="204" t="s">
        <v>153</v>
      </c>
      <c r="E313" s="63"/>
      <c r="F313" s="205" t="s">
        <v>877</v>
      </c>
      <c r="G313" s="63"/>
      <c r="H313" s="63"/>
      <c r="I313" s="163"/>
      <c r="J313" s="63"/>
      <c r="K313" s="63"/>
      <c r="L313" s="61"/>
      <c r="M313" s="206"/>
      <c r="N313" s="42"/>
      <c r="O313" s="42"/>
      <c r="P313" s="42"/>
      <c r="Q313" s="42"/>
      <c r="R313" s="42"/>
      <c r="S313" s="42"/>
      <c r="T313" s="78"/>
      <c r="AT313" s="24" t="s">
        <v>153</v>
      </c>
      <c r="AU313" s="24" t="s">
        <v>23</v>
      </c>
    </row>
    <row r="314" spans="2:65" s="10" customFormat="1" ht="29.85" customHeight="1">
      <c r="B314" s="176"/>
      <c r="C314" s="177"/>
      <c r="D314" s="178" t="s">
        <v>77</v>
      </c>
      <c r="E314" s="190" t="s">
        <v>883</v>
      </c>
      <c r="F314" s="190" t="s">
        <v>884</v>
      </c>
      <c r="G314" s="177"/>
      <c r="H314" s="177"/>
      <c r="I314" s="180"/>
      <c r="J314" s="191">
        <f>BK314</f>
        <v>0</v>
      </c>
      <c r="K314" s="177"/>
      <c r="L314" s="182"/>
      <c r="M314" s="183"/>
      <c r="N314" s="184"/>
      <c r="O314" s="184"/>
      <c r="P314" s="185">
        <f>SUM(P315:P316)</f>
        <v>0</v>
      </c>
      <c r="Q314" s="184"/>
      <c r="R314" s="185">
        <f>SUM(R315:R316)</f>
        <v>0</v>
      </c>
      <c r="S314" s="184"/>
      <c r="T314" s="186">
        <f>SUM(T315:T316)</f>
        <v>0</v>
      </c>
      <c r="AR314" s="187" t="s">
        <v>86</v>
      </c>
      <c r="AT314" s="188" t="s">
        <v>77</v>
      </c>
      <c r="AU314" s="188" t="s">
        <v>86</v>
      </c>
      <c r="AY314" s="187" t="s">
        <v>144</v>
      </c>
      <c r="BK314" s="189">
        <f>SUM(BK315:BK316)</f>
        <v>0</v>
      </c>
    </row>
    <row r="315" spans="2:65" s="1" customFormat="1" ht="38.25" customHeight="1">
      <c r="B315" s="41"/>
      <c r="C315" s="192" t="s">
        <v>571</v>
      </c>
      <c r="D315" s="192" t="s">
        <v>146</v>
      </c>
      <c r="E315" s="193" t="s">
        <v>1049</v>
      </c>
      <c r="F315" s="194" t="s">
        <v>1050</v>
      </c>
      <c r="G315" s="195" t="s">
        <v>346</v>
      </c>
      <c r="H315" s="196">
        <v>1.089</v>
      </c>
      <c r="I315" s="197"/>
      <c r="J315" s="198">
        <f>ROUND(I315*H315,2)</f>
        <v>0</v>
      </c>
      <c r="K315" s="194" t="s">
        <v>150</v>
      </c>
      <c r="L315" s="61"/>
      <c r="M315" s="199" t="s">
        <v>76</v>
      </c>
      <c r="N315" s="200" t="s">
        <v>48</v>
      </c>
      <c r="O315" s="42"/>
      <c r="P315" s="201">
        <f>O315*H315</f>
        <v>0</v>
      </c>
      <c r="Q315" s="201">
        <v>0</v>
      </c>
      <c r="R315" s="201">
        <f>Q315*H315</f>
        <v>0</v>
      </c>
      <c r="S315" s="201">
        <v>0</v>
      </c>
      <c r="T315" s="202">
        <f>S315*H315</f>
        <v>0</v>
      </c>
      <c r="AR315" s="24" t="s">
        <v>151</v>
      </c>
      <c r="AT315" s="24" t="s">
        <v>146</v>
      </c>
      <c r="AU315" s="24" t="s">
        <v>23</v>
      </c>
      <c r="AY315" s="24" t="s">
        <v>144</v>
      </c>
      <c r="BE315" s="203">
        <f>IF(N315="základní",J315,0)</f>
        <v>0</v>
      </c>
      <c r="BF315" s="203">
        <f>IF(N315="snížená",J315,0)</f>
        <v>0</v>
      </c>
      <c r="BG315" s="203">
        <f>IF(N315="zákl. přenesená",J315,0)</f>
        <v>0</v>
      </c>
      <c r="BH315" s="203">
        <f>IF(N315="sníž. přenesená",J315,0)</f>
        <v>0</v>
      </c>
      <c r="BI315" s="203">
        <f>IF(N315="nulová",J315,0)</f>
        <v>0</v>
      </c>
      <c r="BJ315" s="24" t="s">
        <v>86</v>
      </c>
      <c r="BK315" s="203">
        <f>ROUND(I315*H315,2)</f>
        <v>0</v>
      </c>
      <c r="BL315" s="24" t="s">
        <v>151</v>
      </c>
      <c r="BM315" s="24" t="s">
        <v>1051</v>
      </c>
    </row>
    <row r="316" spans="2:65" s="1" customFormat="1" ht="54">
      <c r="B316" s="41"/>
      <c r="C316" s="63"/>
      <c r="D316" s="204" t="s">
        <v>153</v>
      </c>
      <c r="E316" s="63"/>
      <c r="F316" s="205" t="s">
        <v>889</v>
      </c>
      <c r="G316" s="63"/>
      <c r="H316" s="63"/>
      <c r="I316" s="163"/>
      <c r="J316" s="63"/>
      <c r="K316" s="63"/>
      <c r="L316" s="61"/>
      <c r="M316" s="260"/>
      <c r="N316" s="261"/>
      <c r="O316" s="261"/>
      <c r="P316" s="261"/>
      <c r="Q316" s="261"/>
      <c r="R316" s="261"/>
      <c r="S316" s="261"/>
      <c r="T316" s="262"/>
      <c r="AT316" s="24" t="s">
        <v>153</v>
      </c>
      <c r="AU316" s="24" t="s">
        <v>23</v>
      </c>
    </row>
    <row r="317" spans="2:65" s="1" customFormat="1" ht="6.95" customHeight="1">
      <c r="B317" s="56"/>
      <c r="C317" s="57"/>
      <c r="D317" s="57"/>
      <c r="E317" s="57"/>
      <c r="F317" s="57"/>
      <c r="G317" s="57"/>
      <c r="H317" s="57"/>
      <c r="I317" s="139"/>
      <c r="J317" s="57"/>
      <c r="K317" s="57"/>
      <c r="L317" s="61"/>
    </row>
  </sheetData>
  <sheetProtection algorithmName="SHA-512" hashValue="Xf/7xTMOULp4CBCgUJ4RLBOBhw8xYCJ00z8oiXEuLZZJlcCXoz6znfTUVzvZczsAeEtK13RhHqds0vdCdfbQIw==" saltValue="cJJQA5r18m0imG2//z7zpfNjCDNu5DFqEZTFb8TLvnfrJTfsfLzrwRCDBuPsc/k6Y+lrmjpEeZg59JIIu0YfHg==" spinCount="100000" sheet="1" objects="1" scenarios="1" formatColumns="0" formatRows="0" autoFilter="0"/>
  <autoFilter ref="C84:K316"/>
  <mergeCells count="10">
    <mergeCell ref="J51:J52"/>
    <mergeCell ref="E75:H75"/>
    <mergeCell ref="E77:H77"/>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47"/>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12"/>
      <c r="C1" s="112"/>
      <c r="D1" s="113" t="s">
        <v>1</v>
      </c>
      <c r="E1" s="112"/>
      <c r="F1" s="114" t="s">
        <v>106</v>
      </c>
      <c r="G1" s="393" t="s">
        <v>107</v>
      </c>
      <c r="H1" s="393"/>
      <c r="I1" s="115"/>
      <c r="J1" s="114" t="s">
        <v>108</v>
      </c>
      <c r="K1" s="113" t="s">
        <v>109</v>
      </c>
      <c r="L1" s="114" t="s">
        <v>110</v>
      </c>
      <c r="M1" s="114"/>
      <c r="N1" s="114"/>
      <c r="O1" s="114"/>
      <c r="P1" s="114"/>
      <c r="Q1" s="114"/>
      <c r="R1" s="114"/>
      <c r="S1" s="114"/>
      <c r="T1" s="114"/>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84"/>
      <c r="M2" s="384"/>
      <c r="N2" s="384"/>
      <c r="O2" s="384"/>
      <c r="P2" s="384"/>
      <c r="Q2" s="384"/>
      <c r="R2" s="384"/>
      <c r="S2" s="384"/>
      <c r="T2" s="384"/>
      <c r="U2" s="384"/>
      <c r="V2" s="384"/>
      <c r="AT2" s="24" t="s">
        <v>93</v>
      </c>
    </row>
    <row r="3" spans="1:70" ht="6.95" customHeight="1">
      <c r="B3" s="25"/>
      <c r="C3" s="26"/>
      <c r="D3" s="26"/>
      <c r="E3" s="26"/>
      <c r="F3" s="26"/>
      <c r="G3" s="26"/>
      <c r="H3" s="26"/>
      <c r="I3" s="116"/>
      <c r="J3" s="26"/>
      <c r="K3" s="27"/>
      <c r="AT3" s="24" t="s">
        <v>23</v>
      </c>
    </row>
    <row r="4" spans="1:70" ht="36.950000000000003" customHeight="1">
      <c r="B4" s="28"/>
      <c r="C4" s="29"/>
      <c r="D4" s="30" t="s">
        <v>111</v>
      </c>
      <c r="E4" s="29"/>
      <c r="F4" s="29"/>
      <c r="G4" s="29"/>
      <c r="H4" s="29"/>
      <c r="I4" s="117"/>
      <c r="J4" s="29"/>
      <c r="K4" s="31"/>
      <c r="M4" s="32" t="s">
        <v>12</v>
      </c>
      <c r="AT4" s="24" t="s">
        <v>6</v>
      </c>
    </row>
    <row r="5" spans="1:70" ht="6.95" customHeight="1">
      <c r="B5" s="28"/>
      <c r="C5" s="29"/>
      <c r="D5" s="29"/>
      <c r="E5" s="29"/>
      <c r="F5" s="29"/>
      <c r="G5" s="29"/>
      <c r="H5" s="29"/>
      <c r="I5" s="117"/>
      <c r="J5" s="29"/>
      <c r="K5" s="31"/>
    </row>
    <row r="6" spans="1:70">
      <c r="B6" s="28"/>
      <c r="C6" s="29"/>
      <c r="D6" s="37" t="s">
        <v>18</v>
      </c>
      <c r="E6" s="29"/>
      <c r="F6" s="29"/>
      <c r="G6" s="29"/>
      <c r="H6" s="29"/>
      <c r="I6" s="117"/>
      <c r="J6" s="29"/>
      <c r="K6" s="31"/>
    </row>
    <row r="7" spans="1:70" ht="16.5" customHeight="1">
      <c r="B7" s="28"/>
      <c r="C7" s="29"/>
      <c r="D7" s="29"/>
      <c r="E7" s="385" t="str">
        <f>'Rekapitulace stavby'!K6</f>
        <v>DECIN_HORNI OLDRICHOV_2.ET_RV_R0</v>
      </c>
      <c r="F7" s="386"/>
      <c r="G7" s="386"/>
      <c r="H7" s="386"/>
      <c r="I7" s="117"/>
      <c r="J7" s="29"/>
      <c r="K7" s="31"/>
    </row>
    <row r="8" spans="1:70" s="1" customFormat="1">
      <c r="B8" s="41"/>
      <c r="C8" s="42"/>
      <c r="D8" s="37" t="s">
        <v>112</v>
      </c>
      <c r="E8" s="42"/>
      <c r="F8" s="42"/>
      <c r="G8" s="42"/>
      <c r="H8" s="42"/>
      <c r="I8" s="118"/>
      <c r="J8" s="42"/>
      <c r="K8" s="45"/>
    </row>
    <row r="9" spans="1:70" s="1" customFormat="1" ht="36.950000000000003" customHeight="1">
      <c r="B9" s="41"/>
      <c r="C9" s="42"/>
      <c r="D9" s="42"/>
      <c r="E9" s="387" t="s">
        <v>1052</v>
      </c>
      <c r="F9" s="388"/>
      <c r="G9" s="388"/>
      <c r="H9" s="388"/>
      <c r="I9" s="118"/>
      <c r="J9" s="42"/>
      <c r="K9" s="45"/>
    </row>
    <row r="10" spans="1:70" s="1" customFormat="1" ht="13.5">
      <c r="B10" s="41"/>
      <c r="C10" s="42"/>
      <c r="D10" s="42"/>
      <c r="E10" s="42"/>
      <c r="F10" s="42"/>
      <c r="G10" s="42"/>
      <c r="H10" s="42"/>
      <c r="I10" s="118"/>
      <c r="J10" s="42"/>
      <c r="K10" s="45"/>
    </row>
    <row r="11" spans="1:70" s="1" customFormat="1" ht="14.45" customHeight="1">
      <c r="B11" s="41"/>
      <c r="C11" s="42"/>
      <c r="D11" s="37" t="s">
        <v>20</v>
      </c>
      <c r="E11" s="42"/>
      <c r="F11" s="35" t="s">
        <v>94</v>
      </c>
      <c r="G11" s="42"/>
      <c r="H11" s="42"/>
      <c r="I11" s="119" t="s">
        <v>22</v>
      </c>
      <c r="J11" s="35" t="s">
        <v>23</v>
      </c>
      <c r="K11" s="45"/>
    </row>
    <row r="12" spans="1:70" s="1" customFormat="1" ht="14.45" customHeight="1">
      <c r="B12" s="41"/>
      <c r="C12" s="42"/>
      <c r="D12" s="37" t="s">
        <v>24</v>
      </c>
      <c r="E12" s="42"/>
      <c r="F12" s="35" t="s">
        <v>25</v>
      </c>
      <c r="G12" s="42"/>
      <c r="H12" s="42"/>
      <c r="I12" s="119" t="s">
        <v>26</v>
      </c>
      <c r="J12" s="120" t="str">
        <f>'Rekapitulace stavby'!AN8</f>
        <v>31. 7. 2018</v>
      </c>
      <c r="K12" s="45"/>
    </row>
    <row r="13" spans="1:70" s="1" customFormat="1" ht="10.9" customHeight="1">
      <c r="B13" s="41"/>
      <c r="C13" s="42"/>
      <c r="D13" s="42"/>
      <c r="E13" s="42"/>
      <c r="F13" s="42"/>
      <c r="G13" s="42"/>
      <c r="H13" s="42"/>
      <c r="I13" s="118"/>
      <c r="J13" s="42"/>
      <c r="K13" s="45"/>
    </row>
    <row r="14" spans="1:70" s="1" customFormat="1" ht="14.45" customHeight="1">
      <c r="B14" s="41"/>
      <c r="C14" s="42"/>
      <c r="D14" s="37" t="s">
        <v>28</v>
      </c>
      <c r="E14" s="42"/>
      <c r="F14" s="42"/>
      <c r="G14" s="42"/>
      <c r="H14" s="42"/>
      <c r="I14" s="119" t="s">
        <v>29</v>
      </c>
      <c r="J14" s="35" t="s">
        <v>76</v>
      </c>
      <c r="K14" s="45"/>
    </row>
    <row r="15" spans="1:70" s="1" customFormat="1" ht="18" customHeight="1">
      <c r="B15" s="41"/>
      <c r="C15" s="42"/>
      <c r="D15" s="42"/>
      <c r="E15" s="35" t="s">
        <v>31</v>
      </c>
      <c r="F15" s="42"/>
      <c r="G15" s="42"/>
      <c r="H15" s="42"/>
      <c r="I15" s="119" t="s">
        <v>32</v>
      </c>
      <c r="J15" s="35" t="s">
        <v>76</v>
      </c>
      <c r="K15" s="45"/>
    </row>
    <row r="16" spans="1:70" s="1" customFormat="1" ht="6.95" customHeight="1">
      <c r="B16" s="41"/>
      <c r="C16" s="42"/>
      <c r="D16" s="42"/>
      <c r="E16" s="42"/>
      <c r="F16" s="42"/>
      <c r="G16" s="42"/>
      <c r="H16" s="42"/>
      <c r="I16" s="118"/>
      <c r="J16" s="42"/>
      <c r="K16" s="45"/>
    </row>
    <row r="17" spans="2:11" s="1" customFormat="1" ht="14.45" customHeight="1">
      <c r="B17" s="41"/>
      <c r="C17" s="42"/>
      <c r="D17" s="37" t="s">
        <v>34</v>
      </c>
      <c r="E17" s="42"/>
      <c r="F17" s="42"/>
      <c r="G17" s="42"/>
      <c r="H17" s="42"/>
      <c r="I17" s="119" t="s">
        <v>29</v>
      </c>
      <c r="J17" s="35" t="str">
        <f>IF('Rekapitulace stavby'!AN13="Vyplň údaj","",IF('Rekapitulace stavby'!AN13="","",'Rekapitulace stavby'!AN13))</f>
        <v/>
      </c>
      <c r="K17" s="45"/>
    </row>
    <row r="18" spans="2:11" s="1" customFormat="1" ht="18" customHeight="1">
      <c r="B18" s="41"/>
      <c r="C18" s="42"/>
      <c r="D18" s="42"/>
      <c r="E18" s="35" t="str">
        <f>IF('Rekapitulace stavby'!E14="Vyplň údaj","",IF('Rekapitulace stavby'!E14="","",'Rekapitulace stavby'!E14))</f>
        <v/>
      </c>
      <c r="F18" s="42"/>
      <c r="G18" s="42"/>
      <c r="H18" s="42"/>
      <c r="I18" s="119" t="s">
        <v>32</v>
      </c>
      <c r="J18" s="35" t="str">
        <f>IF('Rekapitulace stavby'!AN14="Vyplň údaj","",IF('Rekapitulace stavby'!AN14="","",'Rekapitulace stavby'!AN14))</f>
        <v/>
      </c>
      <c r="K18" s="45"/>
    </row>
    <row r="19" spans="2:11" s="1" customFormat="1" ht="6.95" customHeight="1">
      <c r="B19" s="41"/>
      <c r="C19" s="42"/>
      <c r="D19" s="42"/>
      <c r="E19" s="42"/>
      <c r="F19" s="42"/>
      <c r="G19" s="42"/>
      <c r="H19" s="42"/>
      <c r="I19" s="118"/>
      <c r="J19" s="42"/>
      <c r="K19" s="45"/>
    </row>
    <row r="20" spans="2:11" s="1" customFormat="1" ht="14.45" customHeight="1">
      <c r="B20" s="41"/>
      <c r="C20" s="42"/>
      <c r="D20" s="37" t="s">
        <v>36</v>
      </c>
      <c r="E20" s="42"/>
      <c r="F20" s="42"/>
      <c r="G20" s="42"/>
      <c r="H20" s="42"/>
      <c r="I20" s="119" t="s">
        <v>29</v>
      </c>
      <c r="J20" s="35" t="s">
        <v>76</v>
      </c>
      <c r="K20" s="45"/>
    </row>
    <row r="21" spans="2:11" s="1" customFormat="1" ht="18" customHeight="1">
      <c r="B21" s="41"/>
      <c r="C21" s="42"/>
      <c r="D21" s="42"/>
      <c r="E21" s="35" t="s">
        <v>38</v>
      </c>
      <c r="F21" s="42"/>
      <c r="G21" s="42"/>
      <c r="H21" s="42"/>
      <c r="I21" s="119" t="s">
        <v>32</v>
      </c>
      <c r="J21" s="35" t="s">
        <v>76</v>
      </c>
      <c r="K21" s="45"/>
    </row>
    <row r="22" spans="2:11" s="1" customFormat="1" ht="6.95" customHeight="1">
      <c r="B22" s="41"/>
      <c r="C22" s="42"/>
      <c r="D22" s="42"/>
      <c r="E22" s="42"/>
      <c r="F22" s="42"/>
      <c r="G22" s="42"/>
      <c r="H22" s="42"/>
      <c r="I22" s="118"/>
      <c r="J22" s="42"/>
      <c r="K22" s="45"/>
    </row>
    <row r="23" spans="2:11" s="1" customFormat="1" ht="14.45" customHeight="1">
      <c r="B23" s="41"/>
      <c r="C23" s="42"/>
      <c r="D23" s="37" t="s">
        <v>41</v>
      </c>
      <c r="E23" s="42"/>
      <c r="F23" s="42"/>
      <c r="G23" s="42"/>
      <c r="H23" s="42"/>
      <c r="I23" s="118"/>
      <c r="J23" s="42"/>
      <c r="K23" s="45"/>
    </row>
    <row r="24" spans="2:11" s="6" customFormat="1" ht="16.5" customHeight="1">
      <c r="B24" s="121"/>
      <c r="C24" s="122"/>
      <c r="D24" s="122"/>
      <c r="E24" s="354" t="s">
        <v>76</v>
      </c>
      <c r="F24" s="354"/>
      <c r="G24" s="354"/>
      <c r="H24" s="354"/>
      <c r="I24" s="123"/>
      <c r="J24" s="122"/>
      <c r="K24" s="124"/>
    </row>
    <row r="25" spans="2:11" s="1" customFormat="1" ht="6.95" customHeight="1">
      <c r="B25" s="41"/>
      <c r="C25" s="42"/>
      <c r="D25" s="42"/>
      <c r="E25" s="42"/>
      <c r="F25" s="42"/>
      <c r="G25" s="42"/>
      <c r="H25" s="42"/>
      <c r="I25" s="118"/>
      <c r="J25" s="42"/>
      <c r="K25" s="45"/>
    </row>
    <row r="26" spans="2:11" s="1" customFormat="1" ht="6.95" customHeight="1">
      <c r="B26" s="41"/>
      <c r="C26" s="42"/>
      <c r="D26" s="85"/>
      <c r="E26" s="85"/>
      <c r="F26" s="85"/>
      <c r="G26" s="85"/>
      <c r="H26" s="85"/>
      <c r="I26" s="125"/>
      <c r="J26" s="85"/>
      <c r="K26" s="126"/>
    </row>
    <row r="27" spans="2:11" s="1" customFormat="1" ht="25.35" customHeight="1">
      <c r="B27" s="41"/>
      <c r="C27" s="42"/>
      <c r="D27" s="127" t="s">
        <v>43</v>
      </c>
      <c r="E27" s="42"/>
      <c r="F27" s="42"/>
      <c r="G27" s="42"/>
      <c r="H27" s="42"/>
      <c r="I27" s="118"/>
      <c r="J27" s="128">
        <f>ROUND(J81,2)</f>
        <v>0</v>
      </c>
      <c r="K27" s="45"/>
    </row>
    <row r="28" spans="2:11" s="1" customFormat="1" ht="6.95" customHeight="1">
      <c r="B28" s="41"/>
      <c r="C28" s="42"/>
      <c r="D28" s="85"/>
      <c r="E28" s="85"/>
      <c r="F28" s="85"/>
      <c r="G28" s="85"/>
      <c r="H28" s="85"/>
      <c r="I28" s="125"/>
      <c r="J28" s="85"/>
      <c r="K28" s="126"/>
    </row>
    <row r="29" spans="2:11" s="1" customFormat="1" ht="14.45" customHeight="1">
      <c r="B29" s="41"/>
      <c r="C29" s="42"/>
      <c r="D29" s="42"/>
      <c r="E29" s="42"/>
      <c r="F29" s="46" t="s">
        <v>45</v>
      </c>
      <c r="G29" s="42"/>
      <c r="H29" s="42"/>
      <c r="I29" s="129" t="s">
        <v>44</v>
      </c>
      <c r="J29" s="46" t="s">
        <v>46</v>
      </c>
      <c r="K29" s="45"/>
    </row>
    <row r="30" spans="2:11" s="1" customFormat="1" ht="14.45" customHeight="1">
      <c r="B30" s="41"/>
      <c r="C30" s="42"/>
      <c r="D30" s="49" t="s">
        <v>47</v>
      </c>
      <c r="E30" s="49" t="s">
        <v>48</v>
      </c>
      <c r="F30" s="130">
        <f>ROUND(SUM(BE81:BE146), 2)</f>
        <v>0</v>
      </c>
      <c r="G30" s="42"/>
      <c r="H30" s="42"/>
      <c r="I30" s="131">
        <v>0.21</v>
      </c>
      <c r="J30" s="130">
        <f>ROUND(ROUND((SUM(BE81:BE146)), 2)*I30, 2)</f>
        <v>0</v>
      </c>
      <c r="K30" s="45"/>
    </row>
    <row r="31" spans="2:11" s="1" customFormat="1" ht="14.45" customHeight="1">
      <c r="B31" s="41"/>
      <c r="C31" s="42"/>
      <c r="D31" s="42"/>
      <c r="E31" s="49" t="s">
        <v>49</v>
      </c>
      <c r="F31" s="130">
        <f>ROUND(SUM(BF81:BF146), 2)</f>
        <v>0</v>
      </c>
      <c r="G31" s="42"/>
      <c r="H31" s="42"/>
      <c r="I31" s="131">
        <v>0.15</v>
      </c>
      <c r="J31" s="130">
        <f>ROUND(ROUND((SUM(BF81:BF146)), 2)*I31, 2)</f>
        <v>0</v>
      </c>
      <c r="K31" s="45"/>
    </row>
    <row r="32" spans="2:11" s="1" customFormat="1" ht="14.45" hidden="1" customHeight="1">
      <c r="B32" s="41"/>
      <c r="C32" s="42"/>
      <c r="D32" s="42"/>
      <c r="E32" s="49" t="s">
        <v>50</v>
      </c>
      <c r="F32" s="130">
        <f>ROUND(SUM(BG81:BG146), 2)</f>
        <v>0</v>
      </c>
      <c r="G32" s="42"/>
      <c r="H32" s="42"/>
      <c r="I32" s="131">
        <v>0.21</v>
      </c>
      <c r="J32" s="130">
        <v>0</v>
      </c>
      <c r="K32" s="45"/>
    </row>
    <row r="33" spans="2:11" s="1" customFormat="1" ht="14.45" hidden="1" customHeight="1">
      <c r="B33" s="41"/>
      <c r="C33" s="42"/>
      <c r="D33" s="42"/>
      <c r="E33" s="49" t="s">
        <v>51</v>
      </c>
      <c r="F33" s="130">
        <f>ROUND(SUM(BH81:BH146), 2)</f>
        <v>0</v>
      </c>
      <c r="G33" s="42"/>
      <c r="H33" s="42"/>
      <c r="I33" s="131">
        <v>0.15</v>
      </c>
      <c r="J33" s="130">
        <v>0</v>
      </c>
      <c r="K33" s="45"/>
    </row>
    <row r="34" spans="2:11" s="1" customFormat="1" ht="14.45" hidden="1" customHeight="1">
      <c r="B34" s="41"/>
      <c r="C34" s="42"/>
      <c r="D34" s="42"/>
      <c r="E34" s="49" t="s">
        <v>52</v>
      </c>
      <c r="F34" s="130">
        <f>ROUND(SUM(BI81:BI146), 2)</f>
        <v>0</v>
      </c>
      <c r="G34" s="42"/>
      <c r="H34" s="42"/>
      <c r="I34" s="131">
        <v>0</v>
      </c>
      <c r="J34" s="130">
        <v>0</v>
      </c>
      <c r="K34" s="45"/>
    </row>
    <row r="35" spans="2:11" s="1" customFormat="1" ht="6.95" customHeight="1">
      <c r="B35" s="41"/>
      <c r="C35" s="42"/>
      <c r="D35" s="42"/>
      <c r="E35" s="42"/>
      <c r="F35" s="42"/>
      <c r="G35" s="42"/>
      <c r="H35" s="42"/>
      <c r="I35" s="118"/>
      <c r="J35" s="42"/>
      <c r="K35" s="45"/>
    </row>
    <row r="36" spans="2:11" s="1" customFormat="1" ht="25.35" customHeight="1">
      <c r="B36" s="41"/>
      <c r="C36" s="132"/>
      <c r="D36" s="133" t="s">
        <v>53</v>
      </c>
      <c r="E36" s="79"/>
      <c r="F36" s="79"/>
      <c r="G36" s="134" t="s">
        <v>54</v>
      </c>
      <c r="H36" s="135" t="s">
        <v>55</v>
      </c>
      <c r="I36" s="136"/>
      <c r="J36" s="137">
        <f>SUM(J27:J34)</f>
        <v>0</v>
      </c>
      <c r="K36" s="138"/>
    </row>
    <row r="37" spans="2:11" s="1" customFormat="1" ht="14.45" customHeight="1">
      <c r="B37" s="56"/>
      <c r="C37" s="57"/>
      <c r="D37" s="57"/>
      <c r="E37" s="57"/>
      <c r="F37" s="57"/>
      <c r="G37" s="57"/>
      <c r="H37" s="57"/>
      <c r="I37" s="139"/>
      <c r="J37" s="57"/>
      <c r="K37" s="58"/>
    </row>
    <row r="41" spans="2:11" s="1" customFormat="1" ht="6.95" customHeight="1">
      <c r="B41" s="140"/>
      <c r="C41" s="141"/>
      <c r="D41" s="141"/>
      <c r="E41" s="141"/>
      <c r="F41" s="141"/>
      <c r="G41" s="141"/>
      <c r="H41" s="141"/>
      <c r="I41" s="142"/>
      <c r="J41" s="141"/>
      <c r="K41" s="143"/>
    </row>
    <row r="42" spans="2:11" s="1" customFormat="1" ht="36.950000000000003" customHeight="1">
      <c r="B42" s="41"/>
      <c r="C42" s="30" t="s">
        <v>114</v>
      </c>
      <c r="D42" s="42"/>
      <c r="E42" s="42"/>
      <c r="F42" s="42"/>
      <c r="G42" s="42"/>
      <c r="H42" s="42"/>
      <c r="I42" s="118"/>
      <c r="J42" s="42"/>
      <c r="K42" s="45"/>
    </row>
    <row r="43" spans="2:11" s="1" customFormat="1" ht="6.95" customHeight="1">
      <c r="B43" s="41"/>
      <c r="C43" s="42"/>
      <c r="D43" s="42"/>
      <c r="E43" s="42"/>
      <c r="F43" s="42"/>
      <c r="G43" s="42"/>
      <c r="H43" s="42"/>
      <c r="I43" s="118"/>
      <c r="J43" s="42"/>
      <c r="K43" s="45"/>
    </row>
    <row r="44" spans="2:11" s="1" customFormat="1" ht="14.45" customHeight="1">
      <c r="B44" s="41"/>
      <c r="C44" s="37" t="s">
        <v>18</v>
      </c>
      <c r="D44" s="42"/>
      <c r="E44" s="42"/>
      <c r="F44" s="42"/>
      <c r="G44" s="42"/>
      <c r="H44" s="42"/>
      <c r="I44" s="118"/>
      <c r="J44" s="42"/>
      <c r="K44" s="45"/>
    </row>
    <row r="45" spans="2:11" s="1" customFormat="1" ht="16.5" customHeight="1">
      <c r="B45" s="41"/>
      <c r="C45" s="42"/>
      <c r="D45" s="42"/>
      <c r="E45" s="385" t="str">
        <f>E7</f>
        <v>DECIN_HORNI OLDRICHOV_2.ET_RV_R0</v>
      </c>
      <c r="F45" s="386"/>
      <c r="G45" s="386"/>
      <c r="H45" s="386"/>
      <c r="I45" s="118"/>
      <c r="J45" s="42"/>
      <c r="K45" s="45"/>
    </row>
    <row r="46" spans="2:11" s="1" customFormat="1" ht="14.45" customHeight="1">
      <c r="B46" s="41"/>
      <c r="C46" s="37" t="s">
        <v>112</v>
      </c>
      <c r="D46" s="42"/>
      <c r="E46" s="42"/>
      <c r="F46" s="42"/>
      <c r="G46" s="42"/>
      <c r="H46" s="42"/>
      <c r="I46" s="118"/>
      <c r="J46" s="42"/>
      <c r="K46" s="45"/>
    </row>
    <row r="47" spans="2:11" s="1" customFormat="1" ht="17.25" customHeight="1">
      <c r="B47" s="41"/>
      <c r="C47" s="42"/>
      <c r="D47" s="42"/>
      <c r="E47" s="387" t="str">
        <f>E9</f>
        <v>03 - OBNOVA POVRCHŮ</v>
      </c>
      <c r="F47" s="388"/>
      <c r="G47" s="388"/>
      <c r="H47" s="388"/>
      <c r="I47" s="118"/>
      <c r="J47" s="42"/>
      <c r="K47" s="45"/>
    </row>
    <row r="48" spans="2:11" s="1" customFormat="1" ht="6.95" customHeight="1">
      <c r="B48" s="41"/>
      <c r="C48" s="42"/>
      <c r="D48" s="42"/>
      <c r="E48" s="42"/>
      <c r="F48" s="42"/>
      <c r="G48" s="42"/>
      <c r="H48" s="42"/>
      <c r="I48" s="118"/>
      <c r="J48" s="42"/>
      <c r="K48" s="45"/>
    </row>
    <row r="49" spans="2:47" s="1" customFormat="1" ht="18" customHeight="1">
      <c r="B49" s="41"/>
      <c r="C49" s="37" t="s">
        <v>24</v>
      </c>
      <c r="D49" s="42"/>
      <c r="E49" s="42"/>
      <c r="F49" s="35" t="str">
        <f>F12</f>
        <v>Horní Oldřichov</v>
      </c>
      <c r="G49" s="42"/>
      <c r="H49" s="42"/>
      <c r="I49" s="119" t="s">
        <v>26</v>
      </c>
      <c r="J49" s="120" t="str">
        <f>IF(J12="","",J12)</f>
        <v>31. 7. 2018</v>
      </c>
      <c r="K49" s="45"/>
    </row>
    <row r="50" spans="2:47" s="1" customFormat="1" ht="6.95" customHeight="1">
      <c r="B50" s="41"/>
      <c r="C50" s="42"/>
      <c r="D50" s="42"/>
      <c r="E50" s="42"/>
      <c r="F50" s="42"/>
      <c r="G50" s="42"/>
      <c r="H50" s="42"/>
      <c r="I50" s="118"/>
      <c r="J50" s="42"/>
      <c r="K50" s="45"/>
    </row>
    <row r="51" spans="2:47" s="1" customFormat="1">
      <c r="B51" s="41"/>
      <c r="C51" s="37" t="s">
        <v>28</v>
      </c>
      <c r="D51" s="42"/>
      <c r="E51" s="42"/>
      <c r="F51" s="35" t="str">
        <f>E15</f>
        <v>SVS a.s., Přítkovská 1689, 41550 Teplice</v>
      </c>
      <c r="G51" s="42"/>
      <c r="H51" s="42"/>
      <c r="I51" s="119" t="s">
        <v>36</v>
      </c>
      <c r="J51" s="354" t="str">
        <f>E21</f>
        <v>Aquecon a.s., Čs.Legií 445/4, 41501 Teplice</v>
      </c>
      <c r="K51" s="45"/>
    </row>
    <row r="52" spans="2:47" s="1" customFormat="1" ht="14.45" customHeight="1">
      <c r="B52" s="41"/>
      <c r="C52" s="37" t="s">
        <v>34</v>
      </c>
      <c r="D52" s="42"/>
      <c r="E52" s="42"/>
      <c r="F52" s="35" t="str">
        <f>IF(E18="","",E18)</f>
        <v/>
      </c>
      <c r="G52" s="42"/>
      <c r="H52" s="42"/>
      <c r="I52" s="118"/>
      <c r="J52" s="389"/>
      <c r="K52" s="45"/>
    </row>
    <row r="53" spans="2:47" s="1" customFormat="1" ht="10.35" customHeight="1">
      <c r="B53" s="41"/>
      <c r="C53" s="42"/>
      <c r="D53" s="42"/>
      <c r="E53" s="42"/>
      <c r="F53" s="42"/>
      <c r="G53" s="42"/>
      <c r="H53" s="42"/>
      <c r="I53" s="118"/>
      <c r="J53" s="42"/>
      <c r="K53" s="45"/>
    </row>
    <row r="54" spans="2:47" s="1" customFormat="1" ht="29.25" customHeight="1">
      <c r="B54" s="41"/>
      <c r="C54" s="144" t="s">
        <v>115</v>
      </c>
      <c r="D54" s="132"/>
      <c r="E54" s="132"/>
      <c r="F54" s="132"/>
      <c r="G54" s="132"/>
      <c r="H54" s="132"/>
      <c r="I54" s="145"/>
      <c r="J54" s="146" t="s">
        <v>116</v>
      </c>
      <c r="K54" s="147"/>
    </row>
    <row r="55" spans="2:47" s="1" customFormat="1" ht="10.35" customHeight="1">
      <c r="B55" s="41"/>
      <c r="C55" s="42"/>
      <c r="D55" s="42"/>
      <c r="E55" s="42"/>
      <c r="F55" s="42"/>
      <c r="G55" s="42"/>
      <c r="H55" s="42"/>
      <c r="I55" s="118"/>
      <c r="J55" s="42"/>
      <c r="K55" s="45"/>
    </row>
    <row r="56" spans="2:47" s="1" customFormat="1" ht="29.25" customHeight="1">
      <c r="B56" s="41"/>
      <c r="C56" s="148" t="s">
        <v>117</v>
      </c>
      <c r="D56" s="42"/>
      <c r="E56" s="42"/>
      <c r="F56" s="42"/>
      <c r="G56" s="42"/>
      <c r="H56" s="42"/>
      <c r="I56" s="118"/>
      <c r="J56" s="128">
        <f>J81</f>
        <v>0</v>
      </c>
      <c r="K56" s="45"/>
      <c r="AU56" s="24" t="s">
        <v>118</v>
      </c>
    </row>
    <row r="57" spans="2:47" s="7" customFormat="1" ht="24.95" customHeight="1">
      <c r="B57" s="149"/>
      <c r="C57" s="150"/>
      <c r="D57" s="151" t="s">
        <v>119</v>
      </c>
      <c r="E57" s="152"/>
      <c r="F57" s="152"/>
      <c r="G57" s="152"/>
      <c r="H57" s="152"/>
      <c r="I57" s="153"/>
      <c r="J57" s="154">
        <f>J82</f>
        <v>0</v>
      </c>
      <c r="K57" s="155"/>
    </row>
    <row r="58" spans="2:47" s="8" customFormat="1" ht="19.899999999999999" customHeight="1">
      <c r="B58" s="156"/>
      <c r="C58" s="157"/>
      <c r="D58" s="158" t="s">
        <v>120</v>
      </c>
      <c r="E58" s="159"/>
      <c r="F58" s="159"/>
      <c r="G58" s="159"/>
      <c r="H58" s="159"/>
      <c r="I58" s="160"/>
      <c r="J58" s="161">
        <f>J83</f>
        <v>0</v>
      </c>
      <c r="K58" s="162"/>
    </row>
    <row r="59" spans="2:47" s="8" customFormat="1" ht="19.899999999999999" customHeight="1">
      <c r="B59" s="156"/>
      <c r="C59" s="157"/>
      <c r="D59" s="158" t="s">
        <v>1053</v>
      </c>
      <c r="E59" s="159"/>
      <c r="F59" s="159"/>
      <c r="G59" s="159"/>
      <c r="H59" s="159"/>
      <c r="I59" s="160"/>
      <c r="J59" s="161">
        <f>J97</f>
        <v>0</v>
      </c>
      <c r="K59" s="162"/>
    </row>
    <row r="60" spans="2:47" s="8" customFormat="1" ht="19.899999999999999" customHeight="1">
      <c r="B60" s="156"/>
      <c r="C60" s="157"/>
      <c r="D60" s="158" t="s">
        <v>125</v>
      </c>
      <c r="E60" s="159"/>
      <c r="F60" s="159"/>
      <c r="G60" s="159"/>
      <c r="H60" s="159"/>
      <c r="I60" s="160"/>
      <c r="J60" s="161">
        <f>J109</f>
        <v>0</v>
      </c>
      <c r="K60" s="162"/>
    </row>
    <row r="61" spans="2:47" s="8" customFormat="1" ht="19.899999999999999" customHeight="1">
      <c r="B61" s="156"/>
      <c r="C61" s="157"/>
      <c r="D61" s="158" t="s">
        <v>1054</v>
      </c>
      <c r="E61" s="159"/>
      <c r="F61" s="159"/>
      <c r="G61" s="159"/>
      <c r="H61" s="159"/>
      <c r="I61" s="160"/>
      <c r="J61" s="161">
        <f>J144</f>
        <v>0</v>
      </c>
      <c r="K61" s="162"/>
    </row>
    <row r="62" spans="2:47" s="1" customFormat="1" ht="21.75" customHeight="1">
      <c r="B62" s="41"/>
      <c r="C62" s="42"/>
      <c r="D62" s="42"/>
      <c r="E62" s="42"/>
      <c r="F62" s="42"/>
      <c r="G62" s="42"/>
      <c r="H62" s="42"/>
      <c r="I62" s="118"/>
      <c r="J62" s="42"/>
      <c r="K62" s="45"/>
    </row>
    <row r="63" spans="2:47" s="1" customFormat="1" ht="6.95" customHeight="1">
      <c r="B63" s="56"/>
      <c r="C63" s="57"/>
      <c r="D63" s="57"/>
      <c r="E63" s="57"/>
      <c r="F63" s="57"/>
      <c r="G63" s="57"/>
      <c r="H63" s="57"/>
      <c r="I63" s="139"/>
      <c r="J63" s="57"/>
      <c r="K63" s="58"/>
    </row>
    <row r="67" spans="2:20" s="1" customFormat="1" ht="6.95" customHeight="1">
      <c r="B67" s="59"/>
      <c r="C67" s="60"/>
      <c r="D67" s="60"/>
      <c r="E67" s="60"/>
      <c r="F67" s="60"/>
      <c r="G67" s="60"/>
      <c r="H67" s="60"/>
      <c r="I67" s="142"/>
      <c r="J67" s="60"/>
      <c r="K67" s="60"/>
      <c r="L67" s="61"/>
    </row>
    <row r="68" spans="2:20" s="1" customFormat="1" ht="36.950000000000003" customHeight="1">
      <c r="B68" s="41"/>
      <c r="C68" s="62" t="s">
        <v>128</v>
      </c>
      <c r="D68" s="63"/>
      <c r="E68" s="63"/>
      <c r="F68" s="63"/>
      <c r="G68" s="63"/>
      <c r="H68" s="63"/>
      <c r="I68" s="163"/>
      <c r="J68" s="63"/>
      <c r="K68" s="63"/>
      <c r="L68" s="61"/>
    </row>
    <row r="69" spans="2:20" s="1" customFormat="1" ht="6.95" customHeight="1">
      <c r="B69" s="41"/>
      <c r="C69" s="63"/>
      <c r="D69" s="63"/>
      <c r="E69" s="63"/>
      <c r="F69" s="63"/>
      <c r="G69" s="63"/>
      <c r="H69" s="63"/>
      <c r="I69" s="163"/>
      <c r="J69" s="63"/>
      <c r="K69" s="63"/>
      <c r="L69" s="61"/>
    </row>
    <row r="70" spans="2:20" s="1" customFormat="1" ht="14.45" customHeight="1">
      <c r="B70" s="41"/>
      <c r="C70" s="65" t="s">
        <v>18</v>
      </c>
      <c r="D70" s="63"/>
      <c r="E70" s="63"/>
      <c r="F70" s="63"/>
      <c r="G70" s="63"/>
      <c r="H70" s="63"/>
      <c r="I70" s="163"/>
      <c r="J70" s="63"/>
      <c r="K70" s="63"/>
      <c r="L70" s="61"/>
    </row>
    <row r="71" spans="2:20" s="1" customFormat="1" ht="16.5" customHeight="1">
      <c r="B71" s="41"/>
      <c r="C71" s="63"/>
      <c r="D71" s="63"/>
      <c r="E71" s="390" t="str">
        <f>E7</f>
        <v>DECIN_HORNI OLDRICHOV_2.ET_RV_R0</v>
      </c>
      <c r="F71" s="391"/>
      <c r="G71" s="391"/>
      <c r="H71" s="391"/>
      <c r="I71" s="163"/>
      <c r="J71" s="63"/>
      <c r="K71" s="63"/>
      <c r="L71" s="61"/>
    </row>
    <row r="72" spans="2:20" s="1" customFormat="1" ht="14.45" customHeight="1">
      <c r="B72" s="41"/>
      <c r="C72" s="65" t="s">
        <v>112</v>
      </c>
      <c r="D72" s="63"/>
      <c r="E72" s="63"/>
      <c r="F72" s="63"/>
      <c r="G72" s="63"/>
      <c r="H72" s="63"/>
      <c r="I72" s="163"/>
      <c r="J72" s="63"/>
      <c r="K72" s="63"/>
      <c r="L72" s="61"/>
    </row>
    <row r="73" spans="2:20" s="1" customFormat="1" ht="17.25" customHeight="1">
      <c r="B73" s="41"/>
      <c r="C73" s="63"/>
      <c r="D73" s="63"/>
      <c r="E73" s="365" t="str">
        <f>E9</f>
        <v>03 - OBNOVA POVRCHŮ</v>
      </c>
      <c r="F73" s="392"/>
      <c r="G73" s="392"/>
      <c r="H73" s="392"/>
      <c r="I73" s="163"/>
      <c r="J73" s="63"/>
      <c r="K73" s="63"/>
      <c r="L73" s="61"/>
    </row>
    <row r="74" spans="2:20" s="1" customFormat="1" ht="6.95" customHeight="1">
      <c r="B74" s="41"/>
      <c r="C74" s="63"/>
      <c r="D74" s="63"/>
      <c r="E74" s="63"/>
      <c r="F74" s="63"/>
      <c r="G74" s="63"/>
      <c r="H74" s="63"/>
      <c r="I74" s="163"/>
      <c r="J74" s="63"/>
      <c r="K74" s="63"/>
      <c r="L74" s="61"/>
    </row>
    <row r="75" spans="2:20" s="1" customFormat="1" ht="18" customHeight="1">
      <c r="B75" s="41"/>
      <c r="C75" s="65" t="s">
        <v>24</v>
      </c>
      <c r="D75" s="63"/>
      <c r="E75" s="63"/>
      <c r="F75" s="164" t="str">
        <f>F12</f>
        <v>Horní Oldřichov</v>
      </c>
      <c r="G75" s="63"/>
      <c r="H75" s="63"/>
      <c r="I75" s="165" t="s">
        <v>26</v>
      </c>
      <c r="J75" s="73" t="str">
        <f>IF(J12="","",J12)</f>
        <v>31. 7. 2018</v>
      </c>
      <c r="K75" s="63"/>
      <c r="L75" s="61"/>
    </row>
    <row r="76" spans="2:20" s="1" customFormat="1" ht="6.95" customHeight="1">
      <c r="B76" s="41"/>
      <c r="C76" s="63"/>
      <c r="D76" s="63"/>
      <c r="E76" s="63"/>
      <c r="F76" s="63"/>
      <c r="G76" s="63"/>
      <c r="H76" s="63"/>
      <c r="I76" s="163"/>
      <c r="J76" s="63"/>
      <c r="K76" s="63"/>
      <c r="L76" s="61"/>
    </row>
    <row r="77" spans="2:20" s="1" customFormat="1">
      <c r="B77" s="41"/>
      <c r="C77" s="65" t="s">
        <v>28</v>
      </c>
      <c r="D77" s="63"/>
      <c r="E77" s="63"/>
      <c r="F77" s="164" t="str">
        <f>E15</f>
        <v>SVS a.s., Přítkovská 1689, 41550 Teplice</v>
      </c>
      <c r="G77" s="63"/>
      <c r="H77" s="63"/>
      <c r="I77" s="165" t="s">
        <v>36</v>
      </c>
      <c r="J77" s="164" t="str">
        <f>E21</f>
        <v>Aquecon a.s., Čs.Legií 445/4, 41501 Teplice</v>
      </c>
      <c r="K77" s="63"/>
      <c r="L77" s="61"/>
    </row>
    <row r="78" spans="2:20" s="1" customFormat="1" ht="14.45" customHeight="1">
      <c r="B78" s="41"/>
      <c r="C78" s="65" t="s">
        <v>34</v>
      </c>
      <c r="D78" s="63"/>
      <c r="E78" s="63"/>
      <c r="F78" s="164" t="str">
        <f>IF(E18="","",E18)</f>
        <v/>
      </c>
      <c r="G78" s="63"/>
      <c r="H78" s="63"/>
      <c r="I78" s="163"/>
      <c r="J78" s="63"/>
      <c r="K78" s="63"/>
      <c r="L78" s="61"/>
    </row>
    <row r="79" spans="2:20" s="1" customFormat="1" ht="10.35" customHeight="1">
      <c r="B79" s="41"/>
      <c r="C79" s="63"/>
      <c r="D79" s="63"/>
      <c r="E79" s="63"/>
      <c r="F79" s="63"/>
      <c r="G79" s="63"/>
      <c r="H79" s="63"/>
      <c r="I79" s="163"/>
      <c r="J79" s="63"/>
      <c r="K79" s="63"/>
      <c r="L79" s="61"/>
    </row>
    <row r="80" spans="2:20" s="9" customFormat="1" ht="29.25" customHeight="1">
      <c r="B80" s="166"/>
      <c r="C80" s="167" t="s">
        <v>129</v>
      </c>
      <c r="D80" s="168" t="s">
        <v>62</v>
      </c>
      <c r="E80" s="168" t="s">
        <v>58</v>
      </c>
      <c r="F80" s="168" t="s">
        <v>130</v>
      </c>
      <c r="G80" s="168" t="s">
        <v>131</v>
      </c>
      <c r="H80" s="168" t="s">
        <v>132</v>
      </c>
      <c r="I80" s="169" t="s">
        <v>133</v>
      </c>
      <c r="J80" s="168" t="s">
        <v>116</v>
      </c>
      <c r="K80" s="170" t="s">
        <v>134</v>
      </c>
      <c r="L80" s="171"/>
      <c r="M80" s="81" t="s">
        <v>135</v>
      </c>
      <c r="N80" s="82" t="s">
        <v>47</v>
      </c>
      <c r="O80" s="82" t="s">
        <v>136</v>
      </c>
      <c r="P80" s="82" t="s">
        <v>137</v>
      </c>
      <c r="Q80" s="82" t="s">
        <v>138</v>
      </c>
      <c r="R80" s="82" t="s">
        <v>139</v>
      </c>
      <c r="S80" s="82" t="s">
        <v>140</v>
      </c>
      <c r="T80" s="83" t="s">
        <v>141</v>
      </c>
    </row>
    <row r="81" spans="2:65" s="1" customFormat="1" ht="29.25" customHeight="1">
      <c r="B81" s="41"/>
      <c r="C81" s="87" t="s">
        <v>117</v>
      </c>
      <c r="D81" s="63"/>
      <c r="E81" s="63"/>
      <c r="F81" s="63"/>
      <c r="G81" s="63"/>
      <c r="H81" s="63"/>
      <c r="I81" s="163"/>
      <c r="J81" s="172">
        <f>BK81</f>
        <v>0</v>
      </c>
      <c r="K81" s="63"/>
      <c r="L81" s="61"/>
      <c r="M81" s="84"/>
      <c r="N81" s="85"/>
      <c r="O81" s="85"/>
      <c r="P81" s="173">
        <f>P82</f>
        <v>0</v>
      </c>
      <c r="Q81" s="85"/>
      <c r="R81" s="173">
        <f>R82</f>
        <v>132.20242579999996</v>
      </c>
      <c r="S81" s="85"/>
      <c r="T81" s="174">
        <f>T82</f>
        <v>148.84547999999995</v>
      </c>
      <c r="AT81" s="24" t="s">
        <v>77</v>
      </c>
      <c r="AU81" s="24" t="s">
        <v>118</v>
      </c>
      <c r="BK81" s="175">
        <f>BK82</f>
        <v>0</v>
      </c>
    </row>
    <row r="82" spans="2:65" s="10" customFormat="1" ht="37.35" customHeight="1">
      <c r="B82" s="176"/>
      <c r="C82" s="177"/>
      <c r="D82" s="178" t="s">
        <v>77</v>
      </c>
      <c r="E82" s="179" t="s">
        <v>142</v>
      </c>
      <c r="F82" s="179" t="s">
        <v>143</v>
      </c>
      <c r="G82" s="177"/>
      <c r="H82" s="177"/>
      <c r="I82" s="180"/>
      <c r="J82" s="181">
        <f>BK82</f>
        <v>0</v>
      </c>
      <c r="K82" s="177"/>
      <c r="L82" s="182"/>
      <c r="M82" s="183"/>
      <c r="N82" s="184"/>
      <c r="O82" s="184"/>
      <c r="P82" s="185">
        <f>P83+P97+P109+P144</f>
        <v>0</v>
      </c>
      <c r="Q82" s="184"/>
      <c r="R82" s="185">
        <f>R83+R97+R109+R144</f>
        <v>132.20242579999996</v>
      </c>
      <c r="S82" s="184"/>
      <c r="T82" s="186">
        <f>T83+T97+T109+T144</f>
        <v>148.84547999999995</v>
      </c>
      <c r="AR82" s="187" t="s">
        <v>86</v>
      </c>
      <c r="AT82" s="188" t="s">
        <v>77</v>
      </c>
      <c r="AU82" s="188" t="s">
        <v>78</v>
      </c>
      <c r="AY82" s="187" t="s">
        <v>144</v>
      </c>
      <c r="BK82" s="189">
        <f>BK83+BK97+BK109+BK144</f>
        <v>0</v>
      </c>
    </row>
    <row r="83" spans="2:65" s="10" customFormat="1" ht="19.899999999999999" customHeight="1">
      <c r="B83" s="176"/>
      <c r="C83" s="177"/>
      <c r="D83" s="178" t="s">
        <v>77</v>
      </c>
      <c r="E83" s="190" t="s">
        <v>86</v>
      </c>
      <c r="F83" s="190" t="s">
        <v>145</v>
      </c>
      <c r="G83" s="177"/>
      <c r="H83" s="177"/>
      <c r="I83" s="180"/>
      <c r="J83" s="191">
        <f>BK83</f>
        <v>0</v>
      </c>
      <c r="K83" s="177"/>
      <c r="L83" s="182"/>
      <c r="M83" s="183"/>
      <c r="N83" s="184"/>
      <c r="O83" s="184"/>
      <c r="P83" s="185">
        <f>SUM(P84:P96)</f>
        <v>0</v>
      </c>
      <c r="Q83" s="184"/>
      <c r="R83" s="185">
        <f>SUM(R84:R96)</f>
        <v>7.8504999999999998E-3</v>
      </c>
      <c r="S83" s="184"/>
      <c r="T83" s="186">
        <f>SUM(T84:T96)</f>
        <v>148.84547999999995</v>
      </c>
      <c r="AR83" s="187" t="s">
        <v>86</v>
      </c>
      <c r="AT83" s="188" t="s">
        <v>77</v>
      </c>
      <c r="AU83" s="188" t="s">
        <v>86</v>
      </c>
      <c r="AY83" s="187" t="s">
        <v>144</v>
      </c>
      <c r="BK83" s="189">
        <f>SUM(BK84:BK96)</f>
        <v>0</v>
      </c>
    </row>
    <row r="84" spans="2:65" s="1" customFormat="1" ht="51" customHeight="1">
      <c r="B84" s="41"/>
      <c r="C84" s="192" t="s">
        <v>86</v>
      </c>
      <c r="D84" s="192" t="s">
        <v>146</v>
      </c>
      <c r="E84" s="193" t="s">
        <v>1055</v>
      </c>
      <c r="F84" s="194" t="s">
        <v>1056</v>
      </c>
      <c r="G84" s="195" t="s">
        <v>175</v>
      </c>
      <c r="H84" s="196">
        <v>157.01</v>
      </c>
      <c r="I84" s="197"/>
      <c r="J84" s="198">
        <f>ROUND(I84*H84,2)</f>
        <v>0</v>
      </c>
      <c r="K84" s="194" t="s">
        <v>150</v>
      </c>
      <c r="L84" s="61"/>
      <c r="M84" s="199" t="s">
        <v>76</v>
      </c>
      <c r="N84" s="200" t="s">
        <v>48</v>
      </c>
      <c r="O84" s="42"/>
      <c r="P84" s="201">
        <f>O84*H84</f>
        <v>0</v>
      </c>
      <c r="Q84" s="201">
        <v>0</v>
      </c>
      <c r="R84" s="201">
        <f>Q84*H84</f>
        <v>0</v>
      </c>
      <c r="S84" s="201">
        <v>0.57999999999999996</v>
      </c>
      <c r="T84" s="202">
        <f>S84*H84</f>
        <v>91.065799999999982</v>
      </c>
      <c r="AR84" s="24" t="s">
        <v>151</v>
      </c>
      <c r="AT84" s="24" t="s">
        <v>146</v>
      </c>
      <c r="AU84" s="24" t="s">
        <v>23</v>
      </c>
      <c r="AY84" s="24" t="s">
        <v>144</v>
      </c>
      <c r="BE84" s="203">
        <f>IF(N84="základní",J84,0)</f>
        <v>0</v>
      </c>
      <c r="BF84" s="203">
        <f>IF(N84="snížená",J84,0)</f>
        <v>0</v>
      </c>
      <c r="BG84" s="203">
        <f>IF(N84="zákl. přenesená",J84,0)</f>
        <v>0</v>
      </c>
      <c r="BH84" s="203">
        <f>IF(N84="sníž. přenesená",J84,0)</f>
        <v>0</v>
      </c>
      <c r="BI84" s="203">
        <f>IF(N84="nulová",J84,0)</f>
        <v>0</v>
      </c>
      <c r="BJ84" s="24" t="s">
        <v>86</v>
      </c>
      <c r="BK84" s="203">
        <f>ROUND(I84*H84,2)</f>
        <v>0</v>
      </c>
      <c r="BL84" s="24" t="s">
        <v>151</v>
      </c>
      <c r="BM84" s="24" t="s">
        <v>1057</v>
      </c>
    </row>
    <row r="85" spans="2:65" s="1" customFormat="1" ht="256.5">
      <c r="B85" s="41"/>
      <c r="C85" s="63"/>
      <c r="D85" s="204" t="s">
        <v>153</v>
      </c>
      <c r="E85" s="63"/>
      <c r="F85" s="205" t="s">
        <v>1058</v>
      </c>
      <c r="G85" s="63"/>
      <c r="H85" s="63"/>
      <c r="I85" s="163"/>
      <c r="J85" s="63"/>
      <c r="K85" s="63"/>
      <c r="L85" s="61"/>
      <c r="M85" s="206"/>
      <c r="N85" s="42"/>
      <c r="O85" s="42"/>
      <c r="P85" s="42"/>
      <c r="Q85" s="42"/>
      <c r="R85" s="42"/>
      <c r="S85" s="42"/>
      <c r="T85" s="78"/>
      <c r="AT85" s="24" t="s">
        <v>153</v>
      </c>
      <c r="AU85" s="24" t="s">
        <v>23</v>
      </c>
    </row>
    <row r="86" spans="2:65" s="11" customFormat="1" ht="13.5">
      <c r="B86" s="207"/>
      <c r="C86" s="208"/>
      <c r="D86" s="204" t="s">
        <v>155</v>
      </c>
      <c r="E86" s="209" t="s">
        <v>76</v>
      </c>
      <c r="F86" s="210" t="s">
        <v>1059</v>
      </c>
      <c r="G86" s="208"/>
      <c r="H86" s="211">
        <v>140.18</v>
      </c>
      <c r="I86" s="212"/>
      <c r="J86" s="208"/>
      <c r="K86" s="208"/>
      <c r="L86" s="213"/>
      <c r="M86" s="214"/>
      <c r="N86" s="215"/>
      <c r="O86" s="215"/>
      <c r="P86" s="215"/>
      <c r="Q86" s="215"/>
      <c r="R86" s="215"/>
      <c r="S86" s="215"/>
      <c r="T86" s="216"/>
      <c r="AT86" s="217" t="s">
        <v>155</v>
      </c>
      <c r="AU86" s="217" t="s">
        <v>23</v>
      </c>
      <c r="AV86" s="11" t="s">
        <v>23</v>
      </c>
      <c r="AW86" s="11" t="s">
        <v>40</v>
      </c>
      <c r="AX86" s="11" t="s">
        <v>78</v>
      </c>
      <c r="AY86" s="217" t="s">
        <v>144</v>
      </c>
    </row>
    <row r="87" spans="2:65" s="11" customFormat="1" ht="13.5">
      <c r="B87" s="207"/>
      <c r="C87" s="208"/>
      <c r="D87" s="204" t="s">
        <v>155</v>
      </c>
      <c r="E87" s="209" t="s">
        <v>76</v>
      </c>
      <c r="F87" s="210" t="s">
        <v>1060</v>
      </c>
      <c r="G87" s="208"/>
      <c r="H87" s="211">
        <v>16.829999999999998</v>
      </c>
      <c r="I87" s="212"/>
      <c r="J87" s="208"/>
      <c r="K87" s="208"/>
      <c r="L87" s="213"/>
      <c r="M87" s="214"/>
      <c r="N87" s="215"/>
      <c r="O87" s="215"/>
      <c r="P87" s="215"/>
      <c r="Q87" s="215"/>
      <c r="R87" s="215"/>
      <c r="S87" s="215"/>
      <c r="T87" s="216"/>
      <c r="AT87" s="217" t="s">
        <v>155</v>
      </c>
      <c r="AU87" s="217" t="s">
        <v>23</v>
      </c>
      <c r="AV87" s="11" t="s">
        <v>23</v>
      </c>
      <c r="AW87" s="11" t="s">
        <v>40</v>
      </c>
      <c r="AX87" s="11" t="s">
        <v>78</v>
      </c>
      <c r="AY87" s="217" t="s">
        <v>144</v>
      </c>
    </row>
    <row r="88" spans="2:65" s="12" customFormat="1" ht="13.5">
      <c r="B88" s="218"/>
      <c r="C88" s="219"/>
      <c r="D88" s="204" t="s">
        <v>155</v>
      </c>
      <c r="E88" s="220" t="s">
        <v>76</v>
      </c>
      <c r="F88" s="221" t="s">
        <v>158</v>
      </c>
      <c r="G88" s="219"/>
      <c r="H88" s="222">
        <v>157.01</v>
      </c>
      <c r="I88" s="223"/>
      <c r="J88" s="219"/>
      <c r="K88" s="219"/>
      <c r="L88" s="224"/>
      <c r="M88" s="225"/>
      <c r="N88" s="226"/>
      <c r="O88" s="226"/>
      <c r="P88" s="226"/>
      <c r="Q88" s="226"/>
      <c r="R88" s="226"/>
      <c r="S88" s="226"/>
      <c r="T88" s="227"/>
      <c r="AT88" s="228" t="s">
        <v>155</v>
      </c>
      <c r="AU88" s="228" t="s">
        <v>23</v>
      </c>
      <c r="AV88" s="12" t="s">
        <v>151</v>
      </c>
      <c r="AW88" s="12" t="s">
        <v>40</v>
      </c>
      <c r="AX88" s="12" t="s">
        <v>86</v>
      </c>
      <c r="AY88" s="228" t="s">
        <v>144</v>
      </c>
    </row>
    <row r="89" spans="2:65" s="1" customFormat="1" ht="38.25" customHeight="1">
      <c r="B89" s="41"/>
      <c r="C89" s="192" t="s">
        <v>23</v>
      </c>
      <c r="D89" s="192" t="s">
        <v>146</v>
      </c>
      <c r="E89" s="193" t="s">
        <v>1061</v>
      </c>
      <c r="F89" s="194" t="s">
        <v>1062</v>
      </c>
      <c r="G89" s="195" t="s">
        <v>175</v>
      </c>
      <c r="H89" s="196">
        <v>157.01</v>
      </c>
      <c r="I89" s="197"/>
      <c r="J89" s="198">
        <f>ROUND(I89*H89,2)</f>
        <v>0</v>
      </c>
      <c r="K89" s="194" t="s">
        <v>150</v>
      </c>
      <c r="L89" s="61"/>
      <c r="M89" s="199" t="s">
        <v>76</v>
      </c>
      <c r="N89" s="200" t="s">
        <v>48</v>
      </c>
      <c r="O89" s="42"/>
      <c r="P89" s="201">
        <f>O89*H89</f>
        <v>0</v>
      </c>
      <c r="Q89" s="201">
        <v>0</v>
      </c>
      <c r="R89" s="201">
        <f>Q89*H89</f>
        <v>0</v>
      </c>
      <c r="S89" s="201">
        <v>0.24</v>
      </c>
      <c r="T89" s="202">
        <f>S89*H89</f>
        <v>37.682399999999994</v>
      </c>
      <c r="AR89" s="24" t="s">
        <v>151</v>
      </c>
      <c r="AT89" s="24" t="s">
        <v>146</v>
      </c>
      <c r="AU89" s="24" t="s">
        <v>23</v>
      </c>
      <c r="AY89" s="24" t="s">
        <v>144</v>
      </c>
      <c r="BE89" s="203">
        <f>IF(N89="základní",J89,0)</f>
        <v>0</v>
      </c>
      <c r="BF89" s="203">
        <f>IF(N89="snížená",J89,0)</f>
        <v>0</v>
      </c>
      <c r="BG89" s="203">
        <f>IF(N89="zákl. přenesená",J89,0)</f>
        <v>0</v>
      </c>
      <c r="BH89" s="203">
        <f>IF(N89="sníž. přenesená",J89,0)</f>
        <v>0</v>
      </c>
      <c r="BI89" s="203">
        <f>IF(N89="nulová",J89,0)</f>
        <v>0</v>
      </c>
      <c r="BJ89" s="24" t="s">
        <v>86</v>
      </c>
      <c r="BK89" s="203">
        <f>ROUND(I89*H89,2)</f>
        <v>0</v>
      </c>
      <c r="BL89" s="24" t="s">
        <v>151</v>
      </c>
      <c r="BM89" s="24" t="s">
        <v>1063</v>
      </c>
    </row>
    <row r="90" spans="2:65" s="1" customFormat="1" ht="256.5">
      <c r="B90" s="41"/>
      <c r="C90" s="63"/>
      <c r="D90" s="204" t="s">
        <v>153</v>
      </c>
      <c r="E90" s="63"/>
      <c r="F90" s="205" t="s">
        <v>1058</v>
      </c>
      <c r="G90" s="63"/>
      <c r="H90" s="63"/>
      <c r="I90" s="163"/>
      <c r="J90" s="63"/>
      <c r="K90" s="63"/>
      <c r="L90" s="61"/>
      <c r="M90" s="206"/>
      <c r="N90" s="42"/>
      <c r="O90" s="42"/>
      <c r="P90" s="42"/>
      <c r="Q90" s="42"/>
      <c r="R90" s="42"/>
      <c r="S90" s="42"/>
      <c r="T90" s="78"/>
      <c r="AT90" s="24" t="s">
        <v>153</v>
      </c>
      <c r="AU90" s="24" t="s">
        <v>23</v>
      </c>
    </row>
    <row r="91" spans="2:65" s="1" customFormat="1" ht="38.25" customHeight="1">
      <c r="B91" s="41"/>
      <c r="C91" s="192" t="s">
        <v>163</v>
      </c>
      <c r="D91" s="192" t="s">
        <v>146</v>
      </c>
      <c r="E91" s="193" t="s">
        <v>1064</v>
      </c>
      <c r="F91" s="194" t="s">
        <v>1065</v>
      </c>
      <c r="G91" s="195" t="s">
        <v>175</v>
      </c>
      <c r="H91" s="196">
        <v>157.01</v>
      </c>
      <c r="I91" s="197"/>
      <c r="J91" s="198">
        <f>ROUND(I91*H91,2)</f>
        <v>0</v>
      </c>
      <c r="K91" s="194" t="s">
        <v>150</v>
      </c>
      <c r="L91" s="61"/>
      <c r="M91" s="199" t="s">
        <v>76</v>
      </c>
      <c r="N91" s="200" t="s">
        <v>48</v>
      </c>
      <c r="O91" s="42"/>
      <c r="P91" s="201">
        <f>O91*H91</f>
        <v>0</v>
      </c>
      <c r="Q91" s="201">
        <v>5.0000000000000002E-5</v>
      </c>
      <c r="R91" s="201">
        <f>Q91*H91</f>
        <v>7.8504999999999998E-3</v>
      </c>
      <c r="S91" s="201">
        <v>0.128</v>
      </c>
      <c r="T91" s="202">
        <f>S91*H91</f>
        <v>20.097279999999998</v>
      </c>
      <c r="AR91" s="24" t="s">
        <v>151</v>
      </c>
      <c r="AT91" s="24" t="s">
        <v>146</v>
      </c>
      <c r="AU91" s="24" t="s">
        <v>23</v>
      </c>
      <c r="AY91" s="24" t="s">
        <v>144</v>
      </c>
      <c r="BE91" s="203">
        <f>IF(N91="základní",J91,0)</f>
        <v>0</v>
      </c>
      <c r="BF91" s="203">
        <f>IF(N91="snížená",J91,0)</f>
        <v>0</v>
      </c>
      <c r="BG91" s="203">
        <f>IF(N91="zákl. přenesená",J91,0)</f>
        <v>0</v>
      </c>
      <c r="BH91" s="203">
        <f>IF(N91="sníž. přenesená",J91,0)</f>
        <v>0</v>
      </c>
      <c r="BI91" s="203">
        <f>IF(N91="nulová",J91,0)</f>
        <v>0</v>
      </c>
      <c r="BJ91" s="24" t="s">
        <v>86</v>
      </c>
      <c r="BK91" s="203">
        <f>ROUND(I91*H91,2)</f>
        <v>0</v>
      </c>
      <c r="BL91" s="24" t="s">
        <v>151</v>
      </c>
      <c r="BM91" s="24" t="s">
        <v>1066</v>
      </c>
    </row>
    <row r="92" spans="2:65" s="1" customFormat="1" ht="216">
      <c r="B92" s="41"/>
      <c r="C92" s="63"/>
      <c r="D92" s="204" t="s">
        <v>153</v>
      </c>
      <c r="E92" s="63"/>
      <c r="F92" s="205" t="s">
        <v>1067</v>
      </c>
      <c r="G92" s="63"/>
      <c r="H92" s="63"/>
      <c r="I92" s="163"/>
      <c r="J92" s="63"/>
      <c r="K92" s="63"/>
      <c r="L92" s="61"/>
      <c r="M92" s="206"/>
      <c r="N92" s="42"/>
      <c r="O92" s="42"/>
      <c r="P92" s="42"/>
      <c r="Q92" s="42"/>
      <c r="R92" s="42"/>
      <c r="S92" s="42"/>
      <c r="T92" s="78"/>
      <c r="AT92" s="24" t="s">
        <v>153</v>
      </c>
      <c r="AU92" s="24" t="s">
        <v>23</v>
      </c>
    </row>
    <row r="93" spans="2:65" s="14" customFormat="1" ht="13.5">
      <c r="B93" s="240"/>
      <c r="C93" s="241"/>
      <c r="D93" s="204" t="s">
        <v>155</v>
      </c>
      <c r="E93" s="242" t="s">
        <v>76</v>
      </c>
      <c r="F93" s="243" t="s">
        <v>1068</v>
      </c>
      <c r="G93" s="241"/>
      <c r="H93" s="242" t="s">
        <v>76</v>
      </c>
      <c r="I93" s="244"/>
      <c r="J93" s="241"/>
      <c r="K93" s="241"/>
      <c r="L93" s="245"/>
      <c r="M93" s="246"/>
      <c r="N93" s="247"/>
      <c r="O93" s="247"/>
      <c r="P93" s="247"/>
      <c r="Q93" s="247"/>
      <c r="R93" s="247"/>
      <c r="S93" s="247"/>
      <c r="T93" s="248"/>
      <c r="AT93" s="249" t="s">
        <v>155</v>
      </c>
      <c r="AU93" s="249" t="s">
        <v>23</v>
      </c>
      <c r="AV93" s="14" t="s">
        <v>86</v>
      </c>
      <c r="AW93" s="14" t="s">
        <v>40</v>
      </c>
      <c r="AX93" s="14" t="s">
        <v>78</v>
      </c>
      <c r="AY93" s="249" t="s">
        <v>144</v>
      </c>
    </row>
    <row r="94" spans="2:65" s="11" customFormat="1" ht="13.5">
      <c r="B94" s="207"/>
      <c r="C94" s="208"/>
      <c r="D94" s="204" t="s">
        <v>155</v>
      </c>
      <c r="E94" s="209" t="s">
        <v>76</v>
      </c>
      <c r="F94" s="210" t="s">
        <v>1069</v>
      </c>
      <c r="G94" s="208"/>
      <c r="H94" s="211">
        <v>140.18</v>
      </c>
      <c r="I94" s="212"/>
      <c r="J94" s="208"/>
      <c r="K94" s="208"/>
      <c r="L94" s="213"/>
      <c r="M94" s="214"/>
      <c r="N94" s="215"/>
      <c r="O94" s="215"/>
      <c r="P94" s="215"/>
      <c r="Q94" s="215"/>
      <c r="R94" s="215"/>
      <c r="S94" s="215"/>
      <c r="T94" s="216"/>
      <c r="AT94" s="217" t="s">
        <v>155</v>
      </c>
      <c r="AU94" s="217" t="s">
        <v>23</v>
      </c>
      <c r="AV94" s="11" t="s">
        <v>23</v>
      </c>
      <c r="AW94" s="11" t="s">
        <v>40</v>
      </c>
      <c r="AX94" s="11" t="s">
        <v>78</v>
      </c>
      <c r="AY94" s="217" t="s">
        <v>144</v>
      </c>
    </row>
    <row r="95" spans="2:65" s="11" customFormat="1" ht="13.5">
      <c r="B95" s="207"/>
      <c r="C95" s="208"/>
      <c r="D95" s="204" t="s">
        <v>155</v>
      </c>
      <c r="E95" s="209" t="s">
        <v>76</v>
      </c>
      <c r="F95" s="210" t="s">
        <v>1070</v>
      </c>
      <c r="G95" s="208"/>
      <c r="H95" s="211">
        <v>16.829999999999998</v>
      </c>
      <c r="I95" s="212"/>
      <c r="J95" s="208"/>
      <c r="K95" s="208"/>
      <c r="L95" s="213"/>
      <c r="M95" s="214"/>
      <c r="N95" s="215"/>
      <c r="O95" s="215"/>
      <c r="P95" s="215"/>
      <c r="Q95" s="215"/>
      <c r="R95" s="215"/>
      <c r="S95" s="215"/>
      <c r="T95" s="216"/>
      <c r="AT95" s="217" t="s">
        <v>155</v>
      </c>
      <c r="AU95" s="217" t="s">
        <v>23</v>
      </c>
      <c r="AV95" s="11" t="s">
        <v>23</v>
      </c>
      <c r="AW95" s="11" t="s">
        <v>40</v>
      </c>
      <c r="AX95" s="11" t="s">
        <v>78</v>
      </c>
      <c r="AY95" s="217" t="s">
        <v>144</v>
      </c>
    </row>
    <row r="96" spans="2:65" s="12" customFormat="1" ht="13.5">
      <c r="B96" s="218"/>
      <c r="C96" s="219"/>
      <c r="D96" s="204" t="s">
        <v>155</v>
      </c>
      <c r="E96" s="220" t="s">
        <v>76</v>
      </c>
      <c r="F96" s="221" t="s">
        <v>158</v>
      </c>
      <c r="G96" s="219"/>
      <c r="H96" s="222">
        <v>157.01</v>
      </c>
      <c r="I96" s="223"/>
      <c r="J96" s="219"/>
      <c r="K96" s="219"/>
      <c r="L96" s="224"/>
      <c r="M96" s="225"/>
      <c r="N96" s="226"/>
      <c r="O96" s="226"/>
      <c r="P96" s="226"/>
      <c r="Q96" s="226"/>
      <c r="R96" s="226"/>
      <c r="S96" s="226"/>
      <c r="T96" s="227"/>
      <c r="AT96" s="228" t="s">
        <v>155</v>
      </c>
      <c r="AU96" s="228" t="s">
        <v>23</v>
      </c>
      <c r="AV96" s="12" t="s">
        <v>151</v>
      </c>
      <c r="AW96" s="12" t="s">
        <v>40</v>
      </c>
      <c r="AX96" s="12" t="s">
        <v>86</v>
      </c>
      <c r="AY96" s="228" t="s">
        <v>144</v>
      </c>
    </row>
    <row r="97" spans="2:65" s="10" customFormat="1" ht="29.85" customHeight="1">
      <c r="B97" s="176"/>
      <c r="C97" s="177"/>
      <c r="D97" s="178" t="s">
        <v>77</v>
      </c>
      <c r="E97" s="190" t="s">
        <v>172</v>
      </c>
      <c r="F97" s="190" t="s">
        <v>1071</v>
      </c>
      <c r="G97" s="177"/>
      <c r="H97" s="177"/>
      <c r="I97" s="180"/>
      <c r="J97" s="191">
        <f>BK97</f>
        <v>0</v>
      </c>
      <c r="K97" s="177"/>
      <c r="L97" s="182"/>
      <c r="M97" s="183"/>
      <c r="N97" s="184"/>
      <c r="O97" s="184"/>
      <c r="P97" s="185">
        <f>SUM(P98:P108)</f>
        <v>0</v>
      </c>
      <c r="Q97" s="184"/>
      <c r="R97" s="185">
        <f>SUM(R98:R108)</f>
        <v>132.19142929999998</v>
      </c>
      <c r="S97" s="184"/>
      <c r="T97" s="186">
        <f>SUM(T98:T108)</f>
        <v>0</v>
      </c>
      <c r="AR97" s="187" t="s">
        <v>86</v>
      </c>
      <c r="AT97" s="188" t="s">
        <v>77</v>
      </c>
      <c r="AU97" s="188" t="s">
        <v>86</v>
      </c>
      <c r="AY97" s="187" t="s">
        <v>144</v>
      </c>
      <c r="BK97" s="189">
        <f>SUM(BK98:BK108)</f>
        <v>0</v>
      </c>
    </row>
    <row r="98" spans="2:65" s="1" customFormat="1" ht="25.5" customHeight="1">
      <c r="B98" s="41"/>
      <c r="C98" s="192" t="s">
        <v>151</v>
      </c>
      <c r="D98" s="192" t="s">
        <v>146</v>
      </c>
      <c r="E98" s="193" t="s">
        <v>1072</v>
      </c>
      <c r="F98" s="194" t="s">
        <v>1073</v>
      </c>
      <c r="G98" s="195" t="s">
        <v>175</v>
      </c>
      <c r="H98" s="196">
        <v>157.01</v>
      </c>
      <c r="I98" s="197"/>
      <c r="J98" s="198">
        <f>ROUND(I98*H98,2)</f>
        <v>0</v>
      </c>
      <c r="K98" s="194" t="s">
        <v>76</v>
      </c>
      <c r="L98" s="61"/>
      <c r="M98" s="199" t="s">
        <v>76</v>
      </c>
      <c r="N98" s="200" t="s">
        <v>48</v>
      </c>
      <c r="O98" s="42"/>
      <c r="P98" s="201">
        <f>O98*H98</f>
        <v>0</v>
      </c>
      <c r="Q98" s="201">
        <v>0.31727</v>
      </c>
      <c r="R98" s="201">
        <f>Q98*H98</f>
        <v>49.814562699999996</v>
      </c>
      <c r="S98" s="201">
        <v>0</v>
      </c>
      <c r="T98" s="202">
        <f>S98*H98</f>
        <v>0</v>
      </c>
      <c r="AR98" s="24" t="s">
        <v>151</v>
      </c>
      <c r="AT98" s="24" t="s">
        <v>146</v>
      </c>
      <c r="AU98" s="24" t="s">
        <v>23</v>
      </c>
      <c r="AY98" s="24" t="s">
        <v>144</v>
      </c>
      <c r="BE98" s="203">
        <f>IF(N98="základní",J98,0)</f>
        <v>0</v>
      </c>
      <c r="BF98" s="203">
        <f>IF(N98="snížená",J98,0)</f>
        <v>0</v>
      </c>
      <c r="BG98" s="203">
        <f>IF(N98="zákl. přenesená",J98,0)</f>
        <v>0</v>
      </c>
      <c r="BH98" s="203">
        <f>IF(N98="sníž. přenesená",J98,0)</f>
        <v>0</v>
      </c>
      <c r="BI98" s="203">
        <f>IF(N98="nulová",J98,0)</f>
        <v>0</v>
      </c>
      <c r="BJ98" s="24" t="s">
        <v>86</v>
      </c>
      <c r="BK98" s="203">
        <f>ROUND(I98*H98,2)</f>
        <v>0</v>
      </c>
      <c r="BL98" s="24" t="s">
        <v>151</v>
      </c>
      <c r="BM98" s="24" t="s">
        <v>1074</v>
      </c>
    </row>
    <row r="99" spans="2:65" s="1" customFormat="1" ht="81">
      <c r="B99" s="41"/>
      <c r="C99" s="63"/>
      <c r="D99" s="204" t="s">
        <v>153</v>
      </c>
      <c r="E99" s="63"/>
      <c r="F99" s="205" t="s">
        <v>1075</v>
      </c>
      <c r="G99" s="63"/>
      <c r="H99" s="63"/>
      <c r="I99" s="163"/>
      <c r="J99" s="63"/>
      <c r="K99" s="63"/>
      <c r="L99" s="61"/>
      <c r="M99" s="206"/>
      <c r="N99" s="42"/>
      <c r="O99" s="42"/>
      <c r="P99" s="42"/>
      <c r="Q99" s="42"/>
      <c r="R99" s="42"/>
      <c r="S99" s="42"/>
      <c r="T99" s="78"/>
      <c r="AT99" s="24" t="s">
        <v>153</v>
      </c>
      <c r="AU99" s="24" t="s">
        <v>23</v>
      </c>
    </row>
    <row r="100" spans="2:65" s="11" customFormat="1" ht="13.5">
      <c r="B100" s="207"/>
      <c r="C100" s="208"/>
      <c r="D100" s="204" t="s">
        <v>155</v>
      </c>
      <c r="E100" s="209" t="s">
        <v>76</v>
      </c>
      <c r="F100" s="210" t="s">
        <v>1076</v>
      </c>
      <c r="G100" s="208"/>
      <c r="H100" s="211">
        <v>157.01</v>
      </c>
      <c r="I100" s="212"/>
      <c r="J100" s="208"/>
      <c r="K100" s="208"/>
      <c r="L100" s="213"/>
      <c r="M100" s="214"/>
      <c r="N100" s="215"/>
      <c r="O100" s="215"/>
      <c r="P100" s="215"/>
      <c r="Q100" s="215"/>
      <c r="R100" s="215"/>
      <c r="S100" s="215"/>
      <c r="T100" s="216"/>
      <c r="AT100" s="217" t="s">
        <v>155</v>
      </c>
      <c r="AU100" s="217" t="s">
        <v>23</v>
      </c>
      <c r="AV100" s="11" t="s">
        <v>23</v>
      </c>
      <c r="AW100" s="11" t="s">
        <v>40</v>
      </c>
      <c r="AX100" s="11" t="s">
        <v>78</v>
      </c>
      <c r="AY100" s="217" t="s">
        <v>144</v>
      </c>
    </row>
    <row r="101" spans="2:65" s="12" customFormat="1" ht="13.5">
      <c r="B101" s="218"/>
      <c r="C101" s="219"/>
      <c r="D101" s="204" t="s">
        <v>155</v>
      </c>
      <c r="E101" s="220" t="s">
        <v>76</v>
      </c>
      <c r="F101" s="221" t="s">
        <v>158</v>
      </c>
      <c r="G101" s="219"/>
      <c r="H101" s="222">
        <v>157.01</v>
      </c>
      <c r="I101" s="223"/>
      <c r="J101" s="219"/>
      <c r="K101" s="219"/>
      <c r="L101" s="224"/>
      <c r="M101" s="225"/>
      <c r="N101" s="226"/>
      <c r="O101" s="226"/>
      <c r="P101" s="226"/>
      <c r="Q101" s="226"/>
      <c r="R101" s="226"/>
      <c r="S101" s="226"/>
      <c r="T101" s="227"/>
      <c r="AT101" s="228" t="s">
        <v>155</v>
      </c>
      <c r="AU101" s="228" t="s">
        <v>23</v>
      </c>
      <c r="AV101" s="12" t="s">
        <v>151</v>
      </c>
      <c r="AW101" s="12" t="s">
        <v>40</v>
      </c>
      <c r="AX101" s="12" t="s">
        <v>86</v>
      </c>
      <c r="AY101" s="228" t="s">
        <v>144</v>
      </c>
    </row>
    <row r="102" spans="2:65" s="1" customFormat="1" ht="25.5" customHeight="1">
      <c r="B102" s="41"/>
      <c r="C102" s="192" t="s">
        <v>172</v>
      </c>
      <c r="D102" s="192" t="s">
        <v>146</v>
      </c>
      <c r="E102" s="193" t="s">
        <v>1077</v>
      </c>
      <c r="F102" s="194" t="s">
        <v>1078</v>
      </c>
      <c r="G102" s="195" t="s">
        <v>175</v>
      </c>
      <c r="H102" s="196">
        <v>157.01</v>
      </c>
      <c r="I102" s="197"/>
      <c r="J102" s="198">
        <f>ROUND(I102*H102,2)</f>
        <v>0</v>
      </c>
      <c r="K102" s="194" t="s">
        <v>150</v>
      </c>
      <c r="L102" s="61"/>
      <c r="M102" s="199" t="s">
        <v>76</v>
      </c>
      <c r="N102" s="200" t="s">
        <v>48</v>
      </c>
      <c r="O102" s="42"/>
      <c r="P102" s="201">
        <f>O102*H102</f>
        <v>0</v>
      </c>
      <c r="Q102" s="201">
        <v>0.37080000000000002</v>
      </c>
      <c r="R102" s="201">
        <f>Q102*H102</f>
        <v>58.219307999999998</v>
      </c>
      <c r="S102" s="201">
        <v>0</v>
      </c>
      <c r="T102" s="202">
        <f>S102*H102</f>
        <v>0</v>
      </c>
      <c r="AR102" s="24" t="s">
        <v>151</v>
      </c>
      <c r="AT102" s="24" t="s">
        <v>146</v>
      </c>
      <c r="AU102" s="24" t="s">
        <v>23</v>
      </c>
      <c r="AY102" s="24" t="s">
        <v>144</v>
      </c>
      <c r="BE102" s="203">
        <f>IF(N102="základní",J102,0)</f>
        <v>0</v>
      </c>
      <c r="BF102" s="203">
        <f>IF(N102="snížená",J102,0)</f>
        <v>0</v>
      </c>
      <c r="BG102" s="203">
        <f>IF(N102="zákl. přenesená",J102,0)</f>
        <v>0</v>
      </c>
      <c r="BH102" s="203">
        <f>IF(N102="sníž. přenesená",J102,0)</f>
        <v>0</v>
      </c>
      <c r="BI102" s="203">
        <f>IF(N102="nulová",J102,0)</f>
        <v>0</v>
      </c>
      <c r="BJ102" s="24" t="s">
        <v>86</v>
      </c>
      <c r="BK102" s="203">
        <f>ROUND(I102*H102,2)</f>
        <v>0</v>
      </c>
      <c r="BL102" s="24" t="s">
        <v>151</v>
      </c>
      <c r="BM102" s="24" t="s">
        <v>1079</v>
      </c>
    </row>
    <row r="103" spans="2:65" s="1" customFormat="1" ht="81">
      <c r="B103" s="41"/>
      <c r="C103" s="63"/>
      <c r="D103" s="204" t="s">
        <v>153</v>
      </c>
      <c r="E103" s="63"/>
      <c r="F103" s="205" t="s">
        <v>1075</v>
      </c>
      <c r="G103" s="63"/>
      <c r="H103" s="63"/>
      <c r="I103" s="163"/>
      <c r="J103" s="63"/>
      <c r="K103" s="63"/>
      <c r="L103" s="61"/>
      <c r="M103" s="206"/>
      <c r="N103" s="42"/>
      <c r="O103" s="42"/>
      <c r="P103" s="42"/>
      <c r="Q103" s="42"/>
      <c r="R103" s="42"/>
      <c r="S103" s="42"/>
      <c r="T103" s="78"/>
      <c r="AT103" s="24" t="s">
        <v>153</v>
      </c>
      <c r="AU103" s="24" t="s">
        <v>23</v>
      </c>
    </row>
    <row r="104" spans="2:65" s="1" customFormat="1" ht="25.5" customHeight="1">
      <c r="B104" s="41"/>
      <c r="C104" s="192" t="s">
        <v>178</v>
      </c>
      <c r="D104" s="192" t="s">
        <v>146</v>
      </c>
      <c r="E104" s="193" t="s">
        <v>1080</v>
      </c>
      <c r="F104" s="194" t="s">
        <v>1081</v>
      </c>
      <c r="G104" s="195" t="s">
        <v>175</v>
      </c>
      <c r="H104" s="196">
        <v>157.01</v>
      </c>
      <c r="I104" s="197"/>
      <c r="J104" s="198">
        <f>ROUND(I104*H104,2)</f>
        <v>0</v>
      </c>
      <c r="K104" s="194" t="s">
        <v>76</v>
      </c>
      <c r="L104" s="61"/>
      <c r="M104" s="199" t="s">
        <v>76</v>
      </c>
      <c r="N104" s="200" t="s">
        <v>48</v>
      </c>
      <c r="O104" s="42"/>
      <c r="P104" s="201">
        <f>O104*H104</f>
        <v>0</v>
      </c>
      <c r="Q104" s="201">
        <v>0.15386</v>
      </c>
      <c r="R104" s="201">
        <f>Q104*H104</f>
        <v>24.157558599999998</v>
      </c>
      <c r="S104" s="201">
        <v>0</v>
      </c>
      <c r="T104" s="202">
        <f>S104*H104</f>
        <v>0</v>
      </c>
      <c r="AR104" s="24" t="s">
        <v>151</v>
      </c>
      <c r="AT104" s="24" t="s">
        <v>146</v>
      </c>
      <c r="AU104" s="24" t="s">
        <v>23</v>
      </c>
      <c r="AY104" s="24" t="s">
        <v>144</v>
      </c>
      <c r="BE104" s="203">
        <f>IF(N104="základní",J104,0)</f>
        <v>0</v>
      </c>
      <c r="BF104" s="203">
        <f>IF(N104="snížená",J104,0)</f>
        <v>0</v>
      </c>
      <c r="BG104" s="203">
        <f>IF(N104="zákl. přenesená",J104,0)</f>
        <v>0</v>
      </c>
      <c r="BH104" s="203">
        <f>IF(N104="sníž. přenesená",J104,0)</f>
        <v>0</v>
      </c>
      <c r="BI104" s="203">
        <f>IF(N104="nulová",J104,0)</f>
        <v>0</v>
      </c>
      <c r="BJ104" s="24" t="s">
        <v>86</v>
      </c>
      <c r="BK104" s="203">
        <f>ROUND(I104*H104,2)</f>
        <v>0</v>
      </c>
      <c r="BL104" s="24" t="s">
        <v>151</v>
      </c>
      <c r="BM104" s="24" t="s">
        <v>1082</v>
      </c>
    </row>
    <row r="105" spans="2:65" s="1" customFormat="1" ht="81">
      <c r="B105" s="41"/>
      <c r="C105" s="63"/>
      <c r="D105" s="204" t="s">
        <v>153</v>
      </c>
      <c r="E105" s="63"/>
      <c r="F105" s="205" t="s">
        <v>1075</v>
      </c>
      <c r="G105" s="63"/>
      <c r="H105" s="63"/>
      <c r="I105" s="163"/>
      <c r="J105" s="63"/>
      <c r="K105" s="63"/>
      <c r="L105" s="61"/>
      <c r="M105" s="206"/>
      <c r="N105" s="42"/>
      <c r="O105" s="42"/>
      <c r="P105" s="42"/>
      <c r="Q105" s="42"/>
      <c r="R105" s="42"/>
      <c r="S105" s="42"/>
      <c r="T105" s="78"/>
      <c r="AT105" s="24" t="s">
        <v>153</v>
      </c>
      <c r="AU105" s="24" t="s">
        <v>23</v>
      </c>
    </row>
    <row r="106" spans="2:65" s="1" customFormat="1" ht="25.5" customHeight="1">
      <c r="B106" s="41"/>
      <c r="C106" s="192" t="s">
        <v>182</v>
      </c>
      <c r="D106" s="192" t="s">
        <v>146</v>
      </c>
      <c r="E106" s="193" t="s">
        <v>1083</v>
      </c>
      <c r="F106" s="194" t="s">
        <v>1084</v>
      </c>
      <c r="G106" s="195" t="s">
        <v>175</v>
      </c>
      <c r="H106" s="196">
        <v>314.02</v>
      </c>
      <c r="I106" s="197"/>
      <c r="J106" s="198">
        <f>ROUND(I106*H106,2)</f>
        <v>0</v>
      </c>
      <c r="K106" s="194" t="s">
        <v>150</v>
      </c>
      <c r="L106" s="61"/>
      <c r="M106" s="199" t="s">
        <v>76</v>
      </c>
      <c r="N106" s="200" t="s">
        <v>48</v>
      </c>
      <c r="O106" s="42"/>
      <c r="P106" s="201">
        <f>O106*H106</f>
        <v>0</v>
      </c>
      <c r="Q106" s="201">
        <v>0</v>
      </c>
      <c r="R106" s="201">
        <f>Q106*H106</f>
        <v>0</v>
      </c>
      <c r="S106" s="201">
        <v>0</v>
      </c>
      <c r="T106" s="202">
        <f>S106*H106</f>
        <v>0</v>
      </c>
      <c r="AR106" s="24" t="s">
        <v>151</v>
      </c>
      <c r="AT106" s="24" t="s">
        <v>146</v>
      </c>
      <c r="AU106" s="24" t="s">
        <v>23</v>
      </c>
      <c r="AY106" s="24" t="s">
        <v>144</v>
      </c>
      <c r="BE106" s="203">
        <f>IF(N106="základní",J106,0)</f>
        <v>0</v>
      </c>
      <c r="BF106" s="203">
        <f>IF(N106="snížená",J106,0)</f>
        <v>0</v>
      </c>
      <c r="BG106" s="203">
        <f>IF(N106="zákl. přenesená",J106,0)</f>
        <v>0</v>
      </c>
      <c r="BH106" s="203">
        <f>IF(N106="sníž. přenesená",J106,0)</f>
        <v>0</v>
      </c>
      <c r="BI106" s="203">
        <f>IF(N106="nulová",J106,0)</f>
        <v>0</v>
      </c>
      <c r="BJ106" s="24" t="s">
        <v>86</v>
      </c>
      <c r="BK106" s="203">
        <f>ROUND(I106*H106,2)</f>
        <v>0</v>
      </c>
      <c r="BL106" s="24" t="s">
        <v>151</v>
      </c>
      <c r="BM106" s="24" t="s">
        <v>1085</v>
      </c>
    </row>
    <row r="107" spans="2:65" s="11" customFormat="1" ht="13.5">
      <c r="B107" s="207"/>
      <c r="C107" s="208"/>
      <c r="D107" s="204" t="s">
        <v>155</v>
      </c>
      <c r="E107" s="209" t="s">
        <v>76</v>
      </c>
      <c r="F107" s="210" t="s">
        <v>1086</v>
      </c>
      <c r="G107" s="208"/>
      <c r="H107" s="211">
        <v>314.02</v>
      </c>
      <c r="I107" s="212"/>
      <c r="J107" s="208"/>
      <c r="K107" s="208"/>
      <c r="L107" s="213"/>
      <c r="M107" s="214"/>
      <c r="N107" s="215"/>
      <c r="O107" s="215"/>
      <c r="P107" s="215"/>
      <c r="Q107" s="215"/>
      <c r="R107" s="215"/>
      <c r="S107" s="215"/>
      <c r="T107" s="216"/>
      <c r="AT107" s="217" t="s">
        <v>155</v>
      </c>
      <c r="AU107" s="217" t="s">
        <v>23</v>
      </c>
      <c r="AV107" s="11" t="s">
        <v>23</v>
      </c>
      <c r="AW107" s="11" t="s">
        <v>40</v>
      </c>
      <c r="AX107" s="11" t="s">
        <v>78</v>
      </c>
      <c r="AY107" s="217" t="s">
        <v>144</v>
      </c>
    </row>
    <row r="108" spans="2:65" s="12" customFormat="1" ht="13.5">
      <c r="B108" s="218"/>
      <c r="C108" s="219"/>
      <c r="D108" s="204" t="s">
        <v>155</v>
      </c>
      <c r="E108" s="220" t="s">
        <v>76</v>
      </c>
      <c r="F108" s="221" t="s">
        <v>158</v>
      </c>
      <c r="G108" s="219"/>
      <c r="H108" s="222">
        <v>314.02</v>
      </c>
      <c r="I108" s="223"/>
      <c r="J108" s="219"/>
      <c r="K108" s="219"/>
      <c r="L108" s="224"/>
      <c r="M108" s="225"/>
      <c r="N108" s="226"/>
      <c r="O108" s="226"/>
      <c r="P108" s="226"/>
      <c r="Q108" s="226"/>
      <c r="R108" s="226"/>
      <c r="S108" s="226"/>
      <c r="T108" s="227"/>
      <c r="AT108" s="228" t="s">
        <v>155</v>
      </c>
      <c r="AU108" s="228" t="s">
        <v>23</v>
      </c>
      <c r="AV108" s="12" t="s">
        <v>151</v>
      </c>
      <c r="AW108" s="12" t="s">
        <v>40</v>
      </c>
      <c r="AX108" s="12" t="s">
        <v>86</v>
      </c>
      <c r="AY108" s="228" t="s">
        <v>144</v>
      </c>
    </row>
    <row r="109" spans="2:65" s="10" customFormat="1" ht="29.85" customHeight="1">
      <c r="B109" s="176"/>
      <c r="C109" s="177"/>
      <c r="D109" s="178" t="s">
        <v>77</v>
      </c>
      <c r="E109" s="190" t="s">
        <v>191</v>
      </c>
      <c r="F109" s="190" t="s">
        <v>849</v>
      </c>
      <c r="G109" s="177"/>
      <c r="H109" s="177"/>
      <c r="I109" s="180"/>
      <c r="J109" s="191">
        <f>BK109</f>
        <v>0</v>
      </c>
      <c r="K109" s="177"/>
      <c r="L109" s="182"/>
      <c r="M109" s="183"/>
      <c r="N109" s="184"/>
      <c r="O109" s="184"/>
      <c r="P109" s="185">
        <f>SUM(P110:P143)</f>
        <v>0</v>
      </c>
      <c r="Q109" s="184"/>
      <c r="R109" s="185">
        <f>SUM(R110:R143)</f>
        <v>3.1460000000000004E-3</v>
      </c>
      <c r="S109" s="184"/>
      <c r="T109" s="186">
        <f>SUM(T110:T143)</f>
        <v>0</v>
      </c>
      <c r="AR109" s="187" t="s">
        <v>86</v>
      </c>
      <c r="AT109" s="188" t="s">
        <v>77</v>
      </c>
      <c r="AU109" s="188" t="s">
        <v>86</v>
      </c>
      <c r="AY109" s="187" t="s">
        <v>144</v>
      </c>
      <c r="BK109" s="189">
        <f>SUM(BK110:BK143)</f>
        <v>0</v>
      </c>
    </row>
    <row r="110" spans="2:65" s="1" customFormat="1" ht="16.5" customHeight="1">
      <c r="B110" s="41"/>
      <c r="C110" s="192" t="s">
        <v>187</v>
      </c>
      <c r="D110" s="192" t="s">
        <v>146</v>
      </c>
      <c r="E110" s="193" t="s">
        <v>1087</v>
      </c>
      <c r="F110" s="194" t="s">
        <v>1088</v>
      </c>
      <c r="G110" s="195" t="s">
        <v>502</v>
      </c>
      <c r="H110" s="196">
        <v>5</v>
      </c>
      <c r="I110" s="197"/>
      <c r="J110" s="198">
        <f>ROUND(I110*H110,2)</f>
        <v>0</v>
      </c>
      <c r="K110" s="194" t="s">
        <v>76</v>
      </c>
      <c r="L110" s="61"/>
      <c r="M110" s="199" t="s">
        <v>76</v>
      </c>
      <c r="N110" s="200" t="s">
        <v>48</v>
      </c>
      <c r="O110" s="42"/>
      <c r="P110" s="201">
        <f>O110*H110</f>
        <v>0</v>
      </c>
      <c r="Q110" s="201">
        <v>0</v>
      </c>
      <c r="R110" s="201">
        <f>Q110*H110</f>
        <v>0</v>
      </c>
      <c r="S110" s="201">
        <v>0</v>
      </c>
      <c r="T110" s="202">
        <f>S110*H110</f>
        <v>0</v>
      </c>
      <c r="AR110" s="24" t="s">
        <v>151</v>
      </c>
      <c r="AT110" s="24" t="s">
        <v>146</v>
      </c>
      <c r="AU110" s="24" t="s">
        <v>23</v>
      </c>
      <c r="AY110" s="24" t="s">
        <v>144</v>
      </c>
      <c r="BE110" s="203">
        <f>IF(N110="základní",J110,0)</f>
        <v>0</v>
      </c>
      <c r="BF110" s="203">
        <f>IF(N110="snížená",J110,0)</f>
        <v>0</v>
      </c>
      <c r="BG110" s="203">
        <f>IF(N110="zákl. přenesená",J110,0)</f>
        <v>0</v>
      </c>
      <c r="BH110" s="203">
        <f>IF(N110="sníž. přenesená",J110,0)</f>
        <v>0</v>
      </c>
      <c r="BI110" s="203">
        <f>IF(N110="nulová",J110,0)</f>
        <v>0</v>
      </c>
      <c r="BJ110" s="24" t="s">
        <v>86</v>
      </c>
      <c r="BK110" s="203">
        <f>ROUND(I110*H110,2)</f>
        <v>0</v>
      </c>
      <c r="BL110" s="24" t="s">
        <v>151</v>
      </c>
      <c r="BM110" s="24" t="s">
        <v>1089</v>
      </c>
    </row>
    <row r="111" spans="2:65" s="1" customFormat="1" ht="16.5" customHeight="1">
      <c r="B111" s="41"/>
      <c r="C111" s="192" t="s">
        <v>191</v>
      </c>
      <c r="D111" s="192" t="s">
        <v>146</v>
      </c>
      <c r="E111" s="193" t="s">
        <v>1090</v>
      </c>
      <c r="F111" s="194" t="s">
        <v>1091</v>
      </c>
      <c r="G111" s="195" t="s">
        <v>149</v>
      </c>
      <c r="H111" s="196">
        <v>157.30000000000001</v>
      </c>
      <c r="I111" s="197"/>
      <c r="J111" s="198">
        <f>ROUND(I111*H111,2)</f>
        <v>0</v>
      </c>
      <c r="K111" s="194" t="s">
        <v>150</v>
      </c>
      <c r="L111" s="61"/>
      <c r="M111" s="199" t="s">
        <v>76</v>
      </c>
      <c r="N111" s="200" t="s">
        <v>48</v>
      </c>
      <c r="O111" s="42"/>
      <c r="P111" s="201">
        <f>O111*H111</f>
        <v>0</v>
      </c>
      <c r="Q111" s="201">
        <v>0</v>
      </c>
      <c r="R111" s="201">
        <f>Q111*H111</f>
        <v>0</v>
      </c>
      <c r="S111" s="201">
        <v>0</v>
      </c>
      <c r="T111" s="202">
        <f>S111*H111</f>
        <v>0</v>
      </c>
      <c r="AR111" s="24" t="s">
        <v>151</v>
      </c>
      <c r="AT111" s="24" t="s">
        <v>146</v>
      </c>
      <c r="AU111" s="24" t="s">
        <v>23</v>
      </c>
      <c r="AY111" s="24" t="s">
        <v>144</v>
      </c>
      <c r="BE111" s="203">
        <f>IF(N111="základní",J111,0)</f>
        <v>0</v>
      </c>
      <c r="BF111" s="203">
        <f>IF(N111="snížená",J111,0)</f>
        <v>0</v>
      </c>
      <c r="BG111" s="203">
        <f>IF(N111="zákl. přenesená",J111,0)</f>
        <v>0</v>
      </c>
      <c r="BH111" s="203">
        <f>IF(N111="sníž. přenesená",J111,0)</f>
        <v>0</v>
      </c>
      <c r="BI111" s="203">
        <f>IF(N111="nulová",J111,0)</f>
        <v>0</v>
      </c>
      <c r="BJ111" s="24" t="s">
        <v>86</v>
      </c>
      <c r="BK111" s="203">
        <f>ROUND(I111*H111,2)</f>
        <v>0</v>
      </c>
      <c r="BL111" s="24" t="s">
        <v>151</v>
      </c>
      <c r="BM111" s="24" t="s">
        <v>1092</v>
      </c>
    </row>
    <row r="112" spans="2:65" s="1" customFormat="1" ht="27">
      <c r="B112" s="41"/>
      <c r="C112" s="63"/>
      <c r="D112" s="204" t="s">
        <v>153</v>
      </c>
      <c r="E112" s="63"/>
      <c r="F112" s="205" t="s">
        <v>1093</v>
      </c>
      <c r="G112" s="63"/>
      <c r="H112" s="63"/>
      <c r="I112" s="163"/>
      <c r="J112" s="63"/>
      <c r="K112" s="63"/>
      <c r="L112" s="61"/>
      <c r="M112" s="206"/>
      <c r="N112" s="42"/>
      <c r="O112" s="42"/>
      <c r="P112" s="42"/>
      <c r="Q112" s="42"/>
      <c r="R112" s="42"/>
      <c r="S112" s="42"/>
      <c r="T112" s="78"/>
      <c r="AT112" s="24" t="s">
        <v>153</v>
      </c>
      <c r="AU112" s="24" t="s">
        <v>23</v>
      </c>
    </row>
    <row r="113" spans="2:65" s="11" customFormat="1" ht="13.5">
      <c r="B113" s="207"/>
      <c r="C113" s="208"/>
      <c r="D113" s="204" t="s">
        <v>155</v>
      </c>
      <c r="E113" s="209" t="s">
        <v>76</v>
      </c>
      <c r="F113" s="210" t="s">
        <v>1094</v>
      </c>
      <c r="G113" s="208"/>
      <c r="H113" s="211">
        <v>157.30000000000001</v>
      </c>
      <c r="I113" s="212"/>
      <c r="J113" s="208"/>
      <c r="K113" s="208"/>
      <c r="L113" s="213"/>
      <c r="M113" s="214"/>
      <c r="N113" s="215"/>
      <c r="O113" s="215"/>
      <c r="P113" s="215"/>
      <c r="Q113" s="215"/>
      <c r="R113" s="215"/>
      <c r="S113" s="215"/>
      <c r="T113" s="216"/>
      <c r="AT113" s="217" t="s">
        <v>155</v>
      </c>
      <c r="AU113" s="217" t="s">
        <v>23</v>
      </c>
      <c r="AV113" s="11" t="s">
        <v>23</v>
      </c>
      <c r="AW113" s="11" t="s">
        <v>40</v>
      </c>
      <c r="AX113" s="11" t="s">
        <v>78</v>
      </c>
      <c r="AY113" s="217" t="s">
        <v>144</v>
      </c>
    </row>
    <row r="114" spans="2:65" s="12" customFormat="1" ht="13.5">
      <c r="B114" s="218"/>
      <c r="C114" s="219"/>
      <c r="D114" s="204" t="s">
        <v>155</v>
      </c>
      <c r="E114" s="220" t="s">
        <v>76</v>
      </c>
      <c r="F114" s="221" t="s">
        <v>158</v>
      </c>
      <c r="G114" s="219"/>
      <c r="H114" s="222">
        <v>157.30000000000001</v>
      </c>
      <c r="I114" s="223"/>
      <c r="J114" s="219"/>
      <c r="K114" s="219"/>
      <c r="L114" s="224"/>
      <c r="M114" s="225"/>
      <c r="N114" s="226"/>
      <c r="O114" s="226"/>
      <c r="P114" s="226"/>
      <c r="Q114" s="226"/>
      <c r="R114" s="226"/>
      <c r="S114" s="226"/>
      <c r="T114" s="227"/>
      <c r="AT114" s="228" t="s">
        <v>155</v>
      </c>
      <c r="AU114" s="228" t="s">
        <v>23</v>
      </c>
      <c r="AV114" s="12" t="s">
        <v>151</v>
      </c>
      <c r="AW114" s="12" t="s">
        <v>40</v>
      </c>
      <c r="AX114" s="12" t="s">
        <v>86</v>
      </c>
      <c r="AY114" s="228" t="s">
        <v>144</v>
      </c>
    </row>
    <row r="115" spans="2:65" s="1" customFormat="1" ht="25.5" customHeight="1">
      <c r="B115" s="41"/>
      <c r="C115" s="192" t="s">
        <v>198</v>
      </c>
      <c r="D115" s="192" t="s">
        <v>146</v>
      </c>
      <c r="E115" s="193" t="s">
        <v>1095</v>
      </c>
      <c r="F115" s="194" t="s">
        <v>1096</v>
      </c>
      <c r="G115" s="195" t="s">
        <v>149</v>
      </c>
      <c r="H115" s="196">
        <v>157.30000000000001</v>
      </c>
      <c r="I115" s="197"/>
      <c r="J115" s="198">
        <f>ROUND(I115*H115,2)</f>
        <v>0</v>
      </c>
      <c r="K115" s="194" t="s">
        <v>150</v>
      </c>
      <c r="L115" s="61"/>
      <c r="M115" s="199" t="s">
        <v>76</v>
      </c>
      <c r="N115" s="200" t="s">
        <v>48</v>
      </c>
      <c r="O115" s="42"/>
      <c r="P115" s="201">
        <f>O115*H115</f>
        <v>0</v>
      </c>
      <c r="Q115" s="201">
        <v>2.0000000000000002E-5</v>
      </c>
      <c r="R115" s="201">
        <f>Q115*H115</f>
        <v>3.1460000000000004E-3</v>
      </c>
      <c r="S115" s="201">
        <v>0</v>
      </c>
      <c r="T115" s="202">
        <f>S115*H115</f>
        <v>0</v>
      </c>
      <c r="AR115" s="24" t="s">
        <v>151</v>
      </c>
      <c r="AT115" s="24" t="s">
        <v>146</v>
      </c>
      <c r="AU115" s="24" t="s">
        <v>23</v>
      </c>
      <c r="AY115" s="24" t="s">
        <v>144</v>
      </c>
      <c r="BE115" s="203">
        <f>IF(N115="základní",J115,0)</f>
        <v>0</v>
      </c>
      <c r="BF115" s="203">
        <f>IF(N115="snížená",J115,0)</f>
        <v>0</v>
      </c>
      <c r="BG115" s="203">
        <f>IF(N115="zákl. přenesená",J115,0)</f>
        <v>0</v>
      </c>
      <c r="BH115" s="203">
        <f>IF(N115="sníž. přenesená",J115,0)</f>
        <v>0</v>
      </c>
      <c r="BI115" s="203">
        <f>IF(N115="nulová",J115,0)</f>
        <v>0</v>
      </c>
      <c r="BJ115" s="24" t="s">
        <v>86</v>
      </c>
      <c r="BK115" s="203">
        <f>ROUND(I115*H115,2)</f>
        <v>0</v>
      </c>
      <c r="BL115" s="24" t="s">
        <v>151</v>
      </c>
      <c r="BM115" s="24" t="s">
        <v>1097</v>
      </c>
    </row>
    <row r="116" spans="2:65" s="1" customFormat="1" ht="27">
      <c r="B116" s="41"/>
      <c r="C116" s="63"/>
      <c r="D116" s="204" t="s">
        <v>153</v>
      </c>
      <c r="E116" s="63"/>
      <c r="F116" s="205" t="s">
        <v>1093</v>
      </c>
      <c r="G116" s="63"/>
      <c r="H116" s="63"/>
      <c r="I116" s="163"/>
      <c r="J116" s="63"/>
      <c r="K116" s="63"/>
      <c r="L116" s="61"/>
      <c r="M116" s="206"/>
      <c r="N116" s="42"/>
      <c r="O116" s="42"/>
      <c r="P116" s="42"/>
      <c r="Q116" s="42"/>
      <c r="R116" s="42"/>
      <c r="S116" s="42"/>
      <c r="T116" s="78"/>
      <c r="AT116" s="24" t="s">
        <v>153</v>
      </c>
      <c r="AU116" s="24" t="s">
        <v>23</v>
      </c>
    </row>
    <row r="117" spans="2:65" s="1" customFormat="1" ht="25.5" customHeight="1">
      <c r="B117" s="41"/>
      <c r="C117" s="192" t="s">
        <v>207</v>
      </c>
      <c r="D117" s="192" t="s">
        <v>146</v>
      </c>
      <c r="E117" s="193" t="s">
        <v>1098</v>
      </c>
      <c r="F117" s="194" t="s">
        <v>1099</v>
      </c>
      <c r="G117" s="195" t="s">
        <v>346</v>
      </c>
      <c r="H117" s="196">
        <v>111.163</v>
      </c>
      <c r="I117" s="197"/>
      <c r="J117" s="198">
        <f>ROUND(I117*H117,2)</f>
        <v>0</v>
      </c>
      <c r="K117" s="194" t="s">
        <v>150</v>
      </c>
      <c r="L117" s="61"/>
      <c r="M117" s="199" t="s">
        <v>76</v>
      </c>
      <c r="N117" s="200" t="s">
        <v>48</v>
      </c>
      <c r="O117" s="42"/>
      <c r="P117" s="201">
        <f>O117*H117</f>
        <v>0</v>
      </c>
      <c r="Q117" s="201">
        <v>0</v>
      </c>
      <c r="R117" s="201">
        <f>Q117*H117</f>
        <v>0</v>
      </c>
      <c r="S117" s="201">
        <v>0</v>
      </c>
      <c r="T117" s="202">
        <f>S117*H117</f>
        <v>0</v>
      </c>
      <c r="AR117" s="24" t="s">
        <v>151</v>
      </c>
      <c r="AT117" s="24" t="s">
        <v>146</v>
      </c>
      <c r="AU117" s="24" t="s">
        <v>23</v>
      </c>
      <c r="AY117" s="24" t="s">
        <v>144</v>
      </c>
      <c r="BE117" s="203">
        <f>IF(N117="základní",J117,0)</f>
        <v>0</v>
      </c>
      <c r="BF117" s="203">
        <f>IF(N117="snížená",J117,0)</f>
        <v>0</v>
      </c>
      <c r="BG117" s="203">
        <f>IF(N117="zákl. přenesená",J117,0)</f>
        <v>0</v>
      </c>
      <c r="BH117" s="203">
        <f>IF(N117="sníž. přenesená",J117,0)</f>
        <v>0</v>
      </c>
      <c r="BI117" s="203">
        <f>IF(N117="nulová",J117,0)</f>
        <v>0</v>
      </c>
      <c r="BJ117" s="24" t="s">
        <v>86</v>
      </c>
      <c r="BK117" s="203">
        <f>ROUND(I117*H117,2)</f>
        <v>0</v>
      </c>
      <c r="BL117" s="24" t="s">
        <v>151</v>
      </c>
      <c r="BM117" s="24" t="s">
        <v>1100</v>
      </c>
    </row>
    <row r="118" spans="2:65" s="1" customFormat="1" ht="94.5">
      <c r="B118" s="41"/>
      <c r="C118" s="63"/>
      <c r="D118" s="204" t="s">
        <v>153</v>
      </c>
      <c r="E118" s="63"/>
      <c r="F118" s="205" t="s">
        <v>1101</v>
      </c>
      <c r="G118" s="63"/>
      <c r="H118" s="63"/>
      <c r="I118" s="163"/>
      <c r="J118" s="63"/>
      <c r="K118" s="63"/>
      <c r="L118" s="61"/>
      <c r="M118" s="206"/>
      <c r="N118" s="42"/>
      <c r="O118" s="42"/>
      <c r="P118" s="42"/>
      <c r="Q118" s="42"/>
      <c r="R118" s="42"/>
      <c r="S118" s="42"/>
      <c r="T118" s="78"/>
      <c r="AT118" s="24" t="s">
        <v>153</v>
      </c>
      <c r="AU118" s="24" t="s">
        <v>23</v>
      </c>
    </row>
    <row r="119" spans="2:65" s="11" customFormat="1" ht="13.5">
      <c r="B119" s="207"/>
      <c r="C119" s="208"/>
      <c r="D119" s="204" t="s">
        <v>155</v>
      </c>
      <c r="E119" s="209" t="s">
        <v>76</v>
      </c>
      <c r="F119" s="210" t="s">
        <v>1102</v>
      </c>
      <c r="G119" s="208"/>
      <c r="H119" s="211">
        <v>111.163</v>
      </c>
      <c r="I119" s="212"/>
      <c r="J119" s="208"/>
      <c r="K119" s="208"/>
      <c r="L119" s="213"/>
      <c r="M119" s="214"/>
      <c r="N119" s="215"/>
      <c r="O119" s="215"/>
      <c r="P119" s="215"/>
      <c r="Q119" s="215"/>
      <c r="R119" s="215"/>
      <c r="S119" s="215"/>
      <c r="T119" s="216"/>
      <c r="AT119" s="217" t="s">
        <v>155</v>
      </c>
      <c r="AU119" s="217" t="s">
        <v>23</v>
      </c>
      <c r="AV119" s="11" t="s">
        <v>23</v>
      </c>
      <c r="AW119" s="11" t="s">
        <v>40</v>
      </c>
      <c r="AX119" s="11" t="s">
        <v>78</v>
      </c>
      <c r="AY119" s="217" t="s">
        <v>144</v>
      </c>
    </row>
    <row r="120" spans="2:65" s="12" customFormat="1" ht="13.5">
      <c r="B120" s="218"/>
      <c r="C120" s="219"/>
      <c r="D120" s="204" t="s">
        <v>155</v>
      </c>
      <c r="E120" s="220" t="s">
        <v>76</v>
      </c>
      <c r="F120" s="221" t="s">
        <v>158</v>
      </c>
      <c r="G120" s="219"/>
      <c r="H120" s="222">
        <v>111.163</v>
      </c>
      <c r="I120" s="223"/>
      <c r="J120" s="219"/>
      <c r="K120" s="219"/>
      <c r="L120" s="224"/>
      <c r="M120" s="225"/>
      <c r="N120" s="226"/>
      <c r="O120" s="226"/>
      <c r="P120" s="226"/>
      <c r="Q120" s="226"/>
      <c r="R120" s="226"/>
      <c r="S120" s="226"/>
      <c r="T120" s="227"/>
      <c r="AT120" s="228" t="s">
        <v>155</v>
      </c>
      <c r="AU120" s="228" t="s">
        <v>23</v>
      </c>
      <c r="AV120" s="12" t="s">
        <v>151</v>
      </c>
      <c r="AW120" s="12" t="s">
        <v>40</v>
      </c>
      <c r="AX120" s="12" t="s">
        <v>86</v>
      </c>
      <c r="AY120" s="228" t="s">
        <v>144</v>
      </c>
    </row>
    <row r="121" spans="2:65" s="1" customFormat="1" ht="25.5" customHeight="1">
      <c r="B121" s="41"/>
      <c r="C121" s="192" t="s">
        <v>216</v>
      </c>
      <c r="D121" s="192" t="s">
        <v>146</v>
      </c>
      <c r="E121" s="193" t="s">
        <v>1103</v>
      </c>
      <c r="F121" s="194" t="s">
        <v>1104</v>
      </c>
      <c r="G121" s="195" t="s">
        <v>346</v>
      </c>
      <c r="H121" s="196">
        <v>1000.467</v>
      </c>
      <c r="I121" s="197"/>
      <c r="J121" s="198">
        <f>ROUND(I121*H121,2)</f>
        <v>0</v>
      </c>
      <c r="K121" s="194" t="s">
        <v>150</v>
      </c>
      <c r="L121" s="61"/>
      <c r="M121" s="199" t="s">
        <v>76</v>
      </c>
      <c r="N121" s="200" t="s">
        <v>48</v>
      </c>
      <c r="O121" s="42"/>
      <c r="P121" s="201">
        <f>O121*H121</f>
        <v>0</v>
      </c>
      <c r="Q121" s="201">
        <v>0</v>
      </c>
      <c r="R121" s="201">
        <f>Q121*H121</f>
        <v>0</v>
      </c>
      <c r="S121" s="201">
        <v>0</v>
      </c>
      <c r="T121" s="202">
        <f>S121*H121</f>
        <v>0</v>
      </c>
      <c r="AR121" s="24" t="s">
        <v>151</v>
      </c>
      <c r="AT121" s="24" t="s">
        <v>146</v>
      </c>
      <c r="AU121" s="24" t="s">
        <v>23</v>
      </c>
      <c r="AY121" s="24" t="s">
        <v>144</v>
      </c>
      <c r="BE121" s="203">
        <f>IF(N121="základní",J121,0)</f>
        <v>0</v>
      </c>
      <c r="BF121" s="203">
        <f>IF(N121="snížená",J121,0)</f>
        <v>0</v>
      </c>
      <c r="BG121" s="203">
        <f>IF(N121="zákl. přenesená",J121,0)</f>
        <v>0</v>
      </c>
      <c r="BH121" s="203">
        <f>IF(N121="sníž. přenesená",J121,0)</f>
        <v>0</v>
      </c>
      <c r="BI121" s="203">
        <f>IF(N121="nulová",J121,0)</f>
        <v>0</v>
      </c>
      <c r="BJ121" s="24" t="s">
        <v>86</v>
      </c>
      <c r="BK121" s="203">
        <f>ROUND(I121*H121,2)</f>
        <v>0</v>
      </c>
      <c r="BL121" s="24" t="s">
        <v>151</v>
      </c>
      <c r="BM121" s="24" t="s">
        <v>1105</v>
      </c>
    </row>
    <row r="122" spans="2:65" s="1" customFormat="1" ht="94.5">
      <c r="B122" s="41"/>
      <c r="C122" s="63"/>
      <c r="D122" s="204" t="s">
        <v>153</v>
      </c>
      <c r="E122" s="63"/>
      <c r="F122" s="205" t="s">
        <v>1101</v>
      </c>
      <c r="G122" s="63"/>
      <c r="H122" s="63"/>
      <c r="I122" s="163"/>
      <c r="J122" s="63"/>
      <c r="K122" s="63"/>
      <c r="L122" s="61"/>
      <c r="M122" s="206"/>
      <c r="N122" s="42"/>
      <c r="O122" s="42"/>
      <c r="P122" s="42"/>
      <c r="Q122" s="42"/>
      <c r="R122" s="42"/>
      <c r="S122" s="42"/>
      <c r="T122" s="78"/>
      <c r="AT122" s="24" t="s">
        <v>153</v>
      </c>
      <c r="AU122" s="24" t="s">
        <v>23</v>
      </c>
    </row>
    <row r="123" spans="2:65" s="11" customFormat="1" ht="13.5">
      <c r="B123" s="207"/>
      <c r="C123" s="208"/>
      <c r="D123" s="204" t="s">
        <v>155</v>
      </c>
      <c r="E123" s="209" t="s">
        <v>76</v>
      </c>
      <c r="F123" s="210" t="s">
        <v>1106</v>
      </c>
      <c r="G123" s="208"/>
      <c r="H123" s="211">
        <v>1000.467</v>
      </c>
      <c r="I123" s="212"/>
      <c r="J123" s="208"/>
      <c r="K123" s="208"/>
      <c r="L123" s="213"/>
      <c r="M123" s="214"/>
      <c r="N123" s="215"/>
      <c r="O123" s="215"/>
      <c r="P123" s="215"/>
      <c r="Q123" s="215"/>
      <c r="R123" s="215"/>
      <c r="S123" s="215"/>
      <c r="T123" s="216"/>
      <c r="AT123" s="217" t="s">
        <v>155</v>
      </c>
      <c r="AU123" s="217" t="s">
        <v>23</v>
      </c>
      <c r="AV123" s="11" t="s">
        <v>23</v>
      </c>
      <c r="AW123" s="11" t="s">
        <v>40</v>
      </c>
      <c r="AX123" s="11" t="s">
        <v>78</v>
      </c>
      <c r="AY123" s="217" t="s">
        <v>144</v>
      </c>
    </row>
    <row r="124" spans="2:65" s="12" customFormat="1" ht="13.5">
      <c r="B124" s="218"/>
      <c r="C124" s="219"/>
      <c r="D124" s="204" t="s">
        <v>155</v>
      </c>
      <c r="E124" s="220" t="s">
        <v>76</v>
      </c>
      <c r="F124" s="221" t="s">
        <v>158</v>
      </c>
      <c r="G124" s="219"/>
      <c r="H124" s="222">
        <v>1000.467</v>
      </c>
      <c r="I124" s="223"/>
      <c r="J124" s="219"/>
      <c r="K124" s="219"/>
      <c r="L124" s="224"/>
      <c r="M124" s="225"/>
      <c r="N124" s="226"/>
      <c r="O124" s="226"/>
      <c r="P124" s="226"/>
      <c r="Q124" s="226"/>
      <c r="R124" s="226"/>
      <c r="S124" s="226"/>
      <c r="T124" s="227"/>
      <c r="AT124" s="228" t="s">
        <v>155</v>
      </c>
      <c r="AU124" s="228" t="s">
        <v>23</v>
      </c>
      <c r="AV124" s="12" t="s">
        <v>151</v>
      </c>
      <c r="AW124" s="12" t="s">
        <v>40</v>
      </c>
      <c r="AX124" s="12" t="s">
        <v>86</v>
      </c>
      <c r="AY124" s="228" t="s">
        <v>144</v>
      </c>
    </row>
    <row r="125" spans="2:65" s="1" customFormat="1" ht="25.5" customHeight="1">
      <c r="B125" s="41"/>
      <c r="C125" s="192" t="s">
        <v>221</v>
      </c>
      <c r="D125" s="192" t="s">
        <v>146</v>
      </c>
      <c r="E125" s="193" t="s">
        <v>1107</v>
      </c>
      <c r="F125" s="194" t="s">
        <v>1108</v>
      </c>
      <c r="G125" s="195" t="s">
        <v>346</v>
      </c>
      <c r="H125" s="196">
        <v>37.682000000000002</v>
      </c>
      <c r="I125" s="197"/>
      <c r="J125" s="198">
        <f>ROUND(I125*H125,2)</f>
        <v>0</v>
      </c>
      <c r="K125" s="194" t="s">
        <v>150</v>
      </c>
      <c r="L125" s="61"/>
      <c r="M125" s="199" t="s">
        <v>76</v>
      </c>
      <c r="N125" s="200" t="s">
        <v>48</v>
      </c>
      <c r="O125" s="42"/>
      <c r="P125" s="201">
        <f>O125*H125</f>
        <v>0</v>
      </c>
      <c r="Q125" s="201">
        <v>0</v>
      </c>
      <c r="R125" s="201">
        <f>Q125*H125</f>
        <v>0</v>
      </c>
      <c r="S125" s="201">
        <v>0</v>
      </c>
      <c r="T125" s="202">
        <f>S125*H125</f>
        <v>0</v>
      </c>
      <c r="AR125" s="24" t="s">
        <v>151</v>
      </c>
      <c r="AT125" s="24" t="s">
        <v>146</v>
      </c>
      <c r="AU125" s="24" t="s">
        <v>23</v>
      </c>
      <c r="AY125" s="24" t="s">
        <v>144</v>
      </c>
      <c r="BE125" s="203">
        <f>IF(N125="základní",J125,0)</f>
        <v>0</v>
      </c>
      <c r="BF125" s="203">
        <f>IF(N125="snížená",J125,0)</f>
        <v>0</v>
      </c>
      <c r="BG125" s="203">
        <f>IF(N125="zákl. přenesená",J125,0)</f>
        <v>0</v>
      </c>
      <c r="BH125" s="203">
        <f>IF(N125="sníž. přenesená",J125,0)</f>
        <v>0</v>
      </c>
      <c r="BI125" s="203">
        <f>IF(N125="nulová",J125,0)</f>
        <v>0</v>
      </c>
      <c r="BJ125" s="24" t="s">
        <v>86</v>
      </c>
      <c r="BK125" s="203">
        <f>ROUND(I125*H125,2)</f>
        <v>0</v>
      </c>
      <c r="BL125" s="24" t="s">
        <v>151</v>
      </c>
      <c r="BM125" s="24" t="s">
        <v>1109</v>
      </c>
    </row>
    <row r="126" spans="2:65" s="1" customFormat="1" ht="94.5">
      <c r="B126" s="41"/>
      <c r="C126" s="63"/>
      <c r="D126" s="204" t="s">
        <v>153</v>
      </c>
      <c r="E126" s="63"/>
      <c r="F126" s="205" t="s">
        <v>1101</v>
      </c>
      <c r="G126" s="63"/>
      <c r="H126" s="63"/>
      <c r="I126" s="163"/>
      <c r="J126" s="63"/>
      <c r="K126" s="63"/>
      <c r="L126" s="61"/>
      <c r="M126" s="206"/>
      <c r="N126" s="42"/>
      <c r="O126" s="42"/>
      <c r="P126" s="42"/>
      <c r="Q126" s="42"/>
      <c r="R126" s="42"/>
      <c r="S126" s="42"/>
      <c r="T126" s="78"/>
      <c r="AT126" s="24" t="s">
        <v>153</v>
      </c>
      <c r="AU126" s="24" t="s">
        <v>23</v>
      </c>
    </row>
    <row r="127" spans="2:65" s="11" customFormat="1" ht="13.5">
      <c r="B127" s="207"/>
      <c r="C127" s="208"/>
      <c r="D127" s="204" t="s">
        <v>155</v>
      </c>
      <c r="E127" s="209" t="s">
        <v>76</v>
      </c>
      <c r="F127" s="210" t="s">
        <v>1110</v>
      </c>
      <c r="G127" s="208"/>
      <c r="H127" s="211">
        <v>37.682000000000002</v>
      </c>
      <c r="I127" s="212"/>
      <c r="J127" s="208"/>
      <c r="K127" s="208"/>
      <c r="L127" s="213"/>
      <c r="M127" s="214"/>
      <c r="N127" s="215"/>
      <c r="O127" s="215"/>
      <c r="P127" s="215"/>
      <c r="Q127" s="215"/>
      <c r="R127" s="215"/>
      <c r="S127" s="215"/>
      <c r="T127" s="216"/>
      <c r="AT127" s="217" t="s">
        <v>155</v>
      </c>
      <c r="AU127" s="217" t="s">
        <v>23</v>
      </c>
      <c r="AV127" s="11" t="s">
        <v>23</v>
      </c>
      <c r="AW127" s="11" t="s">
        <v>40</v>
      </c>
      <c r="AX127" s="11" t="s">
        <v>78</v>
      </c>
      <c r="AY127" s="217" t="s">
        <v>144</v>
      </c>
    </row>
    <row r="128" spans="2:65" s="12" customFormat="1" ht="13.5">
      <c r="B128" s="218"/>
      <c r="C128" s="219"/>
      <c r="D128" s="204" t="s">
        <v>155</v>
      </c>
      <c r="E128" s="220" t="s">
        <v>76</v>
      </c>
      <c r="F128" s="221" t="s">
        <v>158</v>
      </c>
      <c r="G128" s="219"/>
      <c r="H128" s="222">
        <v>37.682000000000002</v>
      </c>
      <c r="I128" s="223"/>
      <c r="J128" s="219"/>
      <c r="K128" s="219"/>
      <c r="L128" s="224"/>
      <c r="M128" s="225"/>
      <c r="N128" s="226"/>
      <c r="O128" s="226"/>
      <c r="P128" s="226"/>
      <c r="Q128" s="226"/>
      <c r="R128" s="226"/>
      <c r="S128" s="226"/>
      <c r="T128" s="227"/>
      <c r="AT128" s="228" t="s">
        <v>155</v>
      </c>
      <c r="AU128" s="228" t="s">
        <v>23</v>
      </c>
      <c r="AV128" s="12" t="s">
        <v>151</v>
      </c>
      <c r="AW128" s="12" t="s">
        <v>40</v>
      </c>
      <c r="AX128" s="12" t="s">
        <v>86</v>
      </c>
      <c r="AY128" s="228" t="s">
        <v>144</v>
      </c>
    </row>
    <row r="129" spans="2:65" s="1" customFormat="1" ht="25.5" customHeight="1">
      <c r="B129" s="41"/>
      <c r="C129" s="192" t="s">
        <v>226</v>
      </c>
      <c r="D129" s="192" t="s">
        <v>146</v>
      </c>
      <c r="E129" s="193" t="s">
        <v>1111</v>
      </c>
      <c r="F129" s="194" t="s">
        <v>1104</v>
      </c>
      <c r="G129" s="195" t="s">
        <v>346</v>
      </c>
      <c r="H129" s="196">
        <v>339.13799999999998</v>
      </c>
      <c r="I129" s="197"/>
      <c r="J129" s="198">
        <f>ROUND(I129*H129,2)</f>
        <v>0</v>
      </c>
      <c r="K129" s="194" t="s">
        <v>150</v>
      </c>
      <c r="L129" s="61"/>
      <c r="M129" s="199" t="s">
        <v>76</v>
      </c>
      <c r="N129" s="200" t="s">
        <v>48</v>
      </c>
      <c r="O129" s="42"/>
      <c r="P129" s="201">
        <f>O129*H129</f>
        <v>0</v>
      </c>
      <c r="Q129" s="201">
        <v>0</v>
      </c>
      <c r="R129" s="201">
        <f>Q129*H129</f>
        <v>0</v>
      </c>
      <c r="S129" s="201">
        <v>0</v>
      </c>
      <c r="T129" s="202">
        <f>S129*H129</f>
        <v>0</v>
      </c>
      <c r="AR129" s="24" t="s">
        <v>151</v>
      </c>
      <c r="AT129" s="24" t="s">
        <v>146</v>
      </c>
      <c r="AU129" s="24" t="s">
        <v>23</v>
      </c>
      <c r="AY129" s="24" t="s">
        <v>144</v>
      </c>
      <c r="BE129" s="203">
        <f>IF(N129="základní",J129,0)</f>
        <v>0</v>
      </c>
      <c r="BF129" s="203">
        <f>IF(N129="snížená",J129,0)</f>
        <v>0</v>
      </c>
      <c r="BG129" s="203">
        <f>IF(N129="zákl. přenesená",J129,0)</f>
        <v>0</v>
      </c>
      <c r="BH129" s="203">
        <f>IF(N129="sníž. přenesená",J129,0)</f>
        <v>0</v>
      </c>
      <c r="BI129" s="203">
        <f>IF(N129="nulová",J129,0)</f>
        <v>0</v>
      </c>
      <c r="BJ129" s="24" t="s">
        <v>86</v>
      </c>
      <c r="BK129" s="203">
        <f>ROUND(I129*H129,2)</f>
        <v>0</v>
      </c>
      <c r="BL129" s="24" t="s">
        <v>151</v>
      </c>
      <c r="BM129" s="24" t="s">
        <v>1112</v>
      </c>
    </row>
    <row r="130" spans="2:65" s="1" customFormat="1" ht="94.5">
      <c r="B130" s="41"/>
      <c r="C130" s="63"/>
      <c r="D130" s="204" t="s">
        <v>153</v>
      </c>
      <c r="E130" s="63"/>
      <c r="F130" s="205" t="s">
        <v>1101</v>
      </c>
      <c r="G130" s="63"/>
      <c r="H130" s="63"/>
      <c r="I130" s="163"/>
      <c r="J130" s="63"/>
      <c r="K130" s="63"/>
      <c r="L130" s="61"/>
      <c r="M130" s="206"/>
      <c r="N130" s="42"/>
      <c r="O130" s="42"/>
      <c r="P130" s="42"/>
      <c r="Q130" s="42"/>
      <c r="R130" s="42"/>
      <c r="S130" s="42"/>
      <c r="T130" s="78"/>
      <c r="AT130" s="24" t="s">
        <v>153</v>
      </c>
      <c r="AU130" s="24" t="s">
        <v>23</v>
      </c>
    </row>
    <row r="131" spans="2:65" s="11" customFormat="1" ht="13.5">
      <c r="B131" s="207"/>
      <c r="C131" s="208"/>
      <c r="D131" s="204" t="s">
        <v>155</v>
      </c>
      <c r="E131" s="209" t="s">
        <v>76</v>
      </c>
      <c r="F131" s="210" t="s">
        <v>1113</v>
      </c>
      <c r="G131" s="208"/>
      <c r="H131" s="211">
        <v>339.13799999999998</v>
      </c>
      <c r="I131" s="212"/>
      <c r="J131" s="208"/>
      <c r="K131" s="208"/>
      <c r="L131" s="213"/>
      <c r="M131" s="214"/>
      <c r="N131" s="215"/>
      <c r="O131" s="215"/>
      <c r="P131" s="215"/>
      <c r="Q131" s="215"/>
      <c r="R131" s="215"/>
      <c r="S131" s="215"/>
      <c r="T131" s="216"/>
      <c r="AT131" s="217" t="s">
        <v>155</v>
      </c>
      <c r="AU131" s="217" t="s">
        <v>23</v>
      </c>
      <c r="AV131" s="11" t="s">
        <v>23</v>
      </c>
      <c r="AW131" s="11" t="s">
        <v>40</v>
      </c>
      <c r="AX131" s="11" t="s">
        <v>78</v>
      </c>
      <c r="AY131" s="217" t="s">
        <v>144</v>
      </c>
    </row>
    <row r="132" spans="2:65" s="12" customFormat="1" ht="13.5">
      <c r="B132" s="218"/>
      <c r="C132" s="219"/>
      <c r="D132" s="204" t="s">
        <v>155</v>
      </c>
      <c r="E132" s="220" t="s">
        <v>76</v>
      </c>
      <c r="F132" s="221" t="s">
        <v>158</v>
      </c>
      <c r="G132" s="219"/>
      <c r="H132" s="222">
        <v>339.13799999999998</v>
      </c>
      <c r="I132" s="223"/>
      <c r="J132" s="219"/>
      <c r="K132" s="219"/>
      <c r="L132" s="224"/>
      <c r="M132" s="225"/>
      <c r="N132" s="226"/>
      <c r="O132" s="226"/>
      <c r="P132" s="226"/>
      <c r="Q132" s="226"/>
      <c r="R132" s="226"/>
      <c r="S132" s="226"/>
      <c r="T132" s="227"/>
      <c r="AT132" s="228" t="s">
        <v>155</v>
      </c>
      <c r="AU132" s="228" t="s">
        <v>23</v>
      </c>
      <c r="AV132" s="12" t="s">
        <v>151</v>
      </c>
      <c r="AW132" s="12" t="s">
        <v>40</v>
      </c>
      <c r="AX132" s="12" t="s">
        <v>86</v>
      </c>
      <c r="AY132" s="228" t="s">
        <v>144</v>
      </c>
    </row>
    <row r="133" spans="2:65" s="1" customFormat="1" ht="16.5" customHeight="1">
      <c r="B133" s="41"/>
      <c r="C133" s="192" t="s">
        <v>10</v>
      </c>
      <c r="D133" s="192" t="s">
        <v>146</v>
      </c>
      <c r="E133" s="193" t="s">
        <v>1114</v>
      </c>
      <c r="F133" s="194" t="s">
        <v>1115</v>
      </c>
      <c r="G133" s="195" t="s">
        <v>346</v>
      </c>
      <c r="H133" s="196">
        <v>148.845</v>
      </c>
      <c r="I133" s="197"/>
      <c r="J133" s="198">
        <f>ROUND(I133*H133,2)</f>
        <v>0</v>
      </c>
      <c r="K133" s="194" t="s">
        <v>150</v>
      </c>
      <c r="L133" s="61"/>
      <c r="M133" s="199" t="s">
        <v>76</v>
      </c>
      <c r="N133" s="200" t="s">
        <v>48</v>
      </c>
      <c r="O133" s="42"/>
      <c r="P133" s="201">
        <f>O133*H133</f>
        <v>0</v>
      </c>
      <c r="Q133" s="201">
        <v>0</v>
      </c>
      <c r="R133" s="201">
        <f>Q133*H133</f>
        <v>0</v>
      </c>
      <c r="S133" s="201">
        <v>0</v>
      </c>
      <c r="T133" s="202">
        <f>S133*H133</f>
        <v>0</v>
      </c>
      <c r="AR133" s="24" t="s">
        <v>151</v>
      </c>
      <c r="AT133" s="24" t="s">
        <v>146</v>
      </c>
      <c r="AU133" s="24" t="s">
        <v>23</v>
      </c>
      <c r="AY133" s="24" t="s">
        <v>144</v>
      </c>
      <c r="BE133" s="203">
        <f>IF(N133="základní",J133,0)</f>
        <v>0</v>
      </c>
      <c r="BF133" s="203">
        <f>IF(N133="snížená",J133,0)</f>
        <v>0</v>
      </c>
      <c r="BG133" s="203">
        <f>IF(N133="zákl. přenesená",J133,0)</f>
        <v>0</v>
      </c>
      <c r="BH133" s="203">
        <f>IF(N133="sníž. přenesená",J133,0)</f>
        <v>0</v>
      </c>
      <c r="BI133" s="203">
        <f>IF(N133="nulová",J133,0)</f>
        <v>0</v>
      </c>
      <c r="BJ133" s="24" t="s">
        <v>86</v>
      </c>
      <c r="BK133" s="203">
        <f>ROUND(I133*H133,2)</f>
        <v>0</v>
      </c>
      <c r="BL133" s="24" t="s">
        <v>151</v>
      </c>
      <c r="BM133" s="24" t="s">
        <v>1116</v>
      </c>
    </row>
    <row r="134" spans="2:65" s="1" customFormat="1" ht="40.5">
      <c r="B134" s="41"/>
      <c r="C134" s="63"/>
      <c r="D134" s="204" t="s">
        <v>153</v>
      </c>
      <c r="E134" s="63"/>
      <c r="F134" s="205" t="s">
        <v>1117</v>
      </c>
      <c r="G134" s="63"/>
      <c r="H134" s="63"/>
      <c r="I134" s="163"/>
      <c r="J134" s="63"/>
      <c r="K134" s="63"/>
      <c r="L134" s="61"/>
      <c r="M134" s="206"/>
      <c r="N134" s="42"/>
      <c r="O134" s="42"/>
      <c r="P134" s="42"/>
      <c r="Q134" s="42"/>
      <c r="R134" s="42"/>
      <c r="S134" s="42"/>
      <c r="T134" s="78"/>
      <c r="AT134" s="24" t="s">
        <v>153</v>
      </c>
      <c r="AU134" s="24" t="s">
        <v>23</v>
      </c>
    </row>
    <row r="135" spans="2:65" s="1" customFormat="1" ht="25.5" customHeight="1">
      <c r="B135" s="41"/>
      <c r="C135" s="192" t="s">
        <v>234</v>
      </c>
      <c r="D135" s="192" t="s">
        <v>146</v>
      </c>
      <c r="E135" s="193" t="s">
        <v>1118</v>
      </c>
      <c r="F135" s="194" t="s">
        <v>1119</v>
      </c>
      <c r="G135" s="195" t="s">
        <v>346</v>
      </c>
      <c r="H135" s="196">
        <v>20.097000000000001</v>
      </c>
      <c r="I135" s="197"/>
      <c r="J135" s="198">
        <f>ROUND(I135*H135,2)</f>
        <v>0</v>
      </c>
      <c r="K135" s="194" t="s">
        <v>76</v>
      </c>
      <c r="L135" s="61"/>
      <c r="M135" s="199" t="s">
        <v>76</v>
      </c>
      <c r="N135" s="200" t="s">
        <v>48</v>
      </c>
      <c r="O135" s="42"/>
      <c r="P135" s="201">
        <f>O135*H135</f>
        <v>0</v>
      </c>
      <c r="Q135" s="201">
        <v>0</v>
      </c>
      <c r="R135" s="201">
        <f>Q135*H135</f>
        <v>0</v>
      </c>
      <c r="S135" s="201">
        <v>0</v>
      </c>
      <c r="T135" s="202">
        <f>S135*H135</f>
        <v>0</v>
      </c>
      <c r="AR135" s="24" t="s">
        <v>151</v>
      </c>
      <c r="AT135" s="24" t="s">
        <v>146</v>
      </c>
      <c r="AU135" s="24" t="s">
        <v>23</v>
      </c>
      <c r="AY135" s="24" t="s">
        <v>144</v>
      </c>
      <c r="BE135" s="203">
        <f>IF(N135="základní",J135,0)</f>
        <v>0</v>
      </c>
      <c r="BF135" s="203">
        <f>IF(N135="snížená",J135,0)</f>
        <v>0</v>
      </c>
      <c r="BG135" s="203">
        <f>IF(N135="zákl. přenesená",J135,0)</f>
        <v>0</v>
      </c>
      <c r="BH135" s="203">
        <f>IF(N135="sníž. přenesená",J135,0)</f>
        <v>0</v>
      </c>
      <c r="BI135" s="203">
        <f>IF(N135="nulová",J135,0)</f>
        <v>0</v>
      </c>
      <c r="BJ135" s="24" t="s">
        <v>86</v>
      </c>
      <c r="BK135" s="203">
        <f>ROUND(I135*H135,2)</f>
        <v>0</v>
      </c>
      <c r="BL135" s="24" t="s">
        <v>151</v>
      </c>
      <c r="BM135" s="24" t="s">
        <v>1120</v>
      </c>
    </row>
    <row r="136" spans="2:65" s="1" customFormat="1" ht="67.5">
      <c r="B136" s="41"/>
      <c r="C136" s="63"/>
      <c r="D136" s="204" t="s">
        <v>153</v>
      </c>
      <c r="E136" s="63"/>
      <c r="F136" s="205" t="s">
        <v>1121</v>
      </c>
      <c r="G136" s="63"/>
      <c r="H136" s="63"/>
      <c r="I136" s="163"/>
      <c r="J136" s="63"/>
      <c r="K136" s="63"/>
      <c r="L136" s="61"/>
      <c r="M136" s="206"/>
      <c r="N136" s="42"/>
      <c r="O136" s="42"/>
      <c r="P136" s="42"/>
      <c r="Q136" s="42"/>
      <c r="R136" s="42"/>
      <c r="S136" s="42"/>
      <c r="T136" s="78"/>
      <c r="AT136" s="24" t="s">
        <v>153</v>
      </c>
      <c r="AU136" s="24" t="s">
        <v>23</v>
      </c>
    </row>
    <row r="137" spans="2:65" s="11" customFormat="1" ht="13.5">
      <c r="B137" s="207"/>
      <c r="C137" s="208"/>
      <c r="D137" s="204" t="s">
        <v>155</v>
      </c>
      <c r="E137" s="209" t="s">
        <v>76</v>
      </c>
      <c r="F137" s="210" t="s">
        <v>1122</v>
      </c>
      <c r="G137" s="208"/>
      <c r="H137" s="211">
        <v>20.097000000000001</v>
      </c>
      <c r="I137" s="212"/>
      <c r="J137" s="208"/>
      <c r="K137" s="208"/>
      <c r="L137" s="213"/>
      <c r="M137" s="214"/>
      <c r="N137" s="215"/>
      <c r="O137" s="215"/>
      <c r="P137" s="215"/>
      <c r="Q137" s="215"/>
      <c r="R137" s="215"/>
      <c r="S137" s="215"/>
      <c r="T137" s="216"/>
      <c r="AT137" s="217" t="s">
        <v>155</v>
      </c>
      <c r="AU137" s="217" t="s">
        <v>23</v>
      </c>
      <c r="AV137" s="11" t="s">
        <v>23</v>
      </c>
      <c r="AW137" s="11" t="s">
        <v>40</v>
      </c>
      <c r="AX137" s="11" t="s">
        <v>78</v>
      </c>
      <c r="AY137" s="217" t="s">
        <v>144</v>
      </c>
    </row>
    <row r="138" spans="2:65" s="12" customFormat="1" ht="13.5">
      <c r="B138" s="218"/>
      <c r="C138" s="219"/>
      <c r="D138" s="204" t="s">
        <v>155</v>
      </c>
      <c r="E138" s="220" t="s">
        <v>76</v>
      </c>
      <c r="F138" s="221" t="s">
        <v>158</v>
      </c>
      <c r="G138" s="219"/>
      <c r="H138" s="222">
        <v>20.097000000000001</v>
      </c>
      <c r="I138" s="223"/>
      <c r="J138" s="219"/>
      <c r="K138" s="219"/>
      <c r="L138" s="224"/>
      <c r="M138" s="225"/>
      <c r="N138" s="226"/>
      <c r="O138" s="226"/>
      <c r="P138" s="226"/>
      <c r="Q138" s="226"/>
      <c r="R138" s="226"/>
      <c r="S138" s="226"/>
      <c r="T138" s="227"/>
      <c r="AT138" s="228" t="s">
        <v>155</v>
      </c>
      <c r="AU138" s="228" t="s">
        <v>23</v>
      </c>
      <c r="AV138" s="12" t="s">
        <v>151</v>
      </c>
      <c r="AW138" s="12" t="s">
        <v>40</v>
      </c>
      <c r="AX138" s="12" t="s">
        <v>86</v>
      </c>
      <c r="AY138" s="228" t="s">
        <v>144</v>
      </c>
    </row>
    <row r="139" spans="2:65" s="1" customFormat="1" ht="16.5" customHeight="1">
      <c r="B139" s="41"/>
      <c r="C139" s="192" t="s">
        <v>246</v>
      </c>
      <c r="D139" s="192" t="s">
        <v>146</v>
      </c>
      <c r="E139" s="193" t="s">
        <v>1123</v>
      </c>
      <c r="F139" s="194" t="s">
        <v>1124</v>
      </c>
      <c r="G139" s="195" t="s">
        <v>346</v>
      </c>
      <c r="H139" s="196">
        <v>91.066000000000003</v>
      </c>
      <c r="I139" s="197"/>
      <c r="J139" s="198">
        <f>ROUND(I139*H139,2)</f>
        <v>0</v>
      </c>
      <c r="K139" s="194" t="s">
        <v>76</v>
      </c>
      <c r="L139" s="61"/>
      <c r="M139" s="199" t="s">
        <v>76</v>
      </c>
      <c r="N139" s="200" t="s">
        <v>48</v>
      </c>
      <c r="O139" s="42"/>
      <c r="P139" s="201">
        <f>O139*H139</f>
        <v>0</v>
      </c>
      <c r="Q139" s="201">
        <v>0</v>
      </c>
      <c r="R139" s="201">
        <f>Q139*H139</f>
        <v>0</v>
      </c>
      <c r="S139" s="201">
        <v>0</v>
      </c>
      <c r="T139" s="202">
        <f>S139*H139</f>
        <v>0</v>
      </c>
      <c r="AR139" s="24" t="s">
        <v>151</v>
      </c>
      <c r="AT139" s="24" t="s">
        <v>146</v>
      </c>
      <c r="AU139" s="24" t="s">
        <v>23</v>
      </c>
      <c r="AY139" s="24" t="s">
        <v>144</v>
      </c>
      <c r="BE139" s="203">
        <f>IF(N139="základní",J139,0)</f>
        <v>0</v>
      </c>
      <c r="BF139" s="203">
        <f>IF(N139="snížená",J139,0)</f>
        <v>0</v>
      </c>
      <c r="BG139" s="203">
        <f>IF(N139="zákl. přenesená",J139,0)</f>
        <v>0</v>
      </c>
      <c r="BH139" s="203">
        <f>IF(N139="sníž. přenesená",J139,0)</f>
        <v>0</v>
      </c>
      <c r="BI139" s="203">
        <f>IF(N139="nulová",J139,0)</f>
        <v>0</v>
      </c>
      <c r="BJ139" s="24" t="s">
        <v>86</v>
      </c>
      <c r="BK139" s="203">
        <f>ROUND(I139*H139,2)</f>
        <v>0</v>
      </c>
      <c r="BL139" s="24" t="s">
        <v>151</v>
      </c>
      <c r="BM139" s="24" t="s">
        <v>1125</v>
      </c>
    </row>
    <row r="140" spans="2:65" s="11" customFormat="1" ht="13.5">
      <c r="B140" s="207"/>
      <c r="C140" s="208"/>
      <c r="D140" s="204" t="s">
        <v>155</v>
      </c>
      <c r="E140" s="209" t="s">
        <v>76</v>
      </c>
      <c r="F140" s="210" t="s">
        <v>1126</v>
      </c>
      <c r="G140" s="208"/>
      <c r="H140" s="211">
        <v>91.066000000000003</v>
      </c>
      <c r="I140" s="212"/>
      <c r="J140" s="208"/>
      <c r="K140" s="208"/>
      <c r="L140" s="213"/>
      <c r="M140" s="214"/>
      <c r="N140" s="215"/>
      <c r="O140" s="215"/>
      <c r="P140" s="215"/>
      <c r="Q140" s="215"/>
      <c r="R140" s="215"/>
      <c r="S140" s="215"/>
      <c r="T140" s="216"/>
      <c r="AT140" s="217" t="s">
        <v>155</v>
      </c>
      <c r="AU140" s="217" t="s">
        <v>23</v>
      </c>
      <c r="AV140" s="11" t="s">
        <v>23</v>
      </c>
      <c r="AW140" s="11" t="s">
        <v>40</v>
      </c>
      <c r="AX140" s="11" t="s">
        <v>78</v>
      </c>
      <c r="AY140" s="217" t="s">
        <v>144</v>
      </c>
    </row>
    <row r="141" spans="2:65" s="12" customFormat="1" ht="13.5">
      <c r="B141" s="218"/>
      <c r="C141" s="219"/>
      <c r="D141" s="204" t="s">
        <v>155</v>
      </c>
      <c r="E141" s="220" t="s">
        <v>76</v>
      </c>
      <c r="F141" s="221" t="s">
        <v>158</v>
      </c>
      <c r="G141" s="219"/>
      <c r="H141" s="222">
        <v>91.066000000000003</v>
      </c>
      <c r="I141" s="223"/>
      <c r="J141" s="219"/>
      <c r="K141" s="219"/>
      <c r="L141" s="224"/>
      <c r="M141" s="225"/>
      <c r="N141" s="226"/>
      <c r="O141" s="226"/>
      <c r="P141" s="226"/>
      <c r="Q141" s="226"/>
      <c r="R141" s="226"/>
      <c r="S141" s="226"/>
      <c r="T141" s="227"/>
      <c r="AT141" s="228" t="s">
        <v>155</v>
      </c>
      <c r="AU141" s="228" t="s">
        <v>23</v>
      </c>
      <c r="AV141" s="12" t="s">
        <v>151</v>
      </c>
      <c r="AW141" s="12" t="s">
        <v>40</v>
      </c>
      <c r="AX141" s="12" t="s">
        <v>86</v>
      </c>
      <c r="AY141" s="228" t="s">
        <v>144</v>
      </c>
    </row>
    <row r="142" spans="2:65" s="1" customFormat="1" ht="16.5" customHeight="1">
      <c r="B142" s="41"/>
      <c r="C142" s="192" t="s">
        <v>251</v>
      </c>
      <c r="D142" s="192" t="s">
        <v>146</v>
      </c>
      <c r="E142" s="193" t="s">
        <v>1127</v>
      </c>
      <c r="F142" s="194" t="s">
        <v>875</v>
      </c>
      <c r="G142" s="195" t="s">
        <v>346</v>
      </c>
      <c r="H142" s="196">
        <v>37.682000000000002</v>
      </c>
      <c r="I142" s="197"/>
      <c r="J142" s="198">
        <f>ROUND(I142*H142,2)</f>
        <v>0</v>
      </c>
      <c r="K142" s="194" t="s">
        <v>76</v>
      </c>
      <c r="L142" s="61"/>
      <c r="M142" s="199" t="s">
        <v>76</v>
      </c>
      <c r="N142" s="200" t="s">
        <v>48</v>
      </c>
      <c r="O142" s="42"/>
      <c r="P142" s="201">
        <f>O142*H142</f>
        <v>0</v>
      </c>
      <c r="Q142" s="201">
        <v>0</v>
      </c>
      <c r="R142" s="201">
        <f>Q142*H142</f>
        <v>0</v>
      </c>
      <c r="S142" s="201">
        <v>0</v>
      </c>
      <c r="T142" s="202">
        <f>S142*H142</f>
        <v>0</v>
      </c>
      <c r="AR142" s="24" t="s">
        <v>151</v>
      </c>
      <c r="AT142" s="24" t="s">
        <v>146</v>
      </c>
      <c r="AU142" s="24" t="s">
        <v>23</v>
      </c>
      <c r="AY142" s="24" t="s">
        <v>144</v>
      </c>
      <c r="BE142" s="203">
        <f>IF(N142="základní",J142,0)</f>
        <v>0</v>
      </c>
      <c r="BF142" s="203">
        <f>IF(N142="snížená",J142,0)</f>
        <v>0</v>
      </c>
      <c r="BG142" s="203">
        <f>IF(N142="zákl. přenesená",J142,0)</f>
        <v>0</v>
      </c>
      <c r="BH142" s="203">
        <f>IF(N142="sníž. přenesená",J142,0)</f>
        <v>0</v>
      </c>
      <c r="BI142" s="203">
        <f>IF(N142="nulová",J142,0)</f>
        <v>0</v>
      </c>
      <c r="BJ142" s="24" t="s">
        <v>86</v>
      </c>
      <c r="BK142" s="203">
        <f>ROUND(I142*H142,2)</f>
        <v>0</v>
      </c>
      <c r="BL142" s="24" t="s">
        <v>151</v>
      </c>
      <c r="BM142" s="24" t="s">
        <v>1128</v>
      </c>
    </row>
    <row r="143" spans="2:65" s="1" customFormat="1" ht="67.5">
      <c r="B143" s="41"/>
      <c r="C143" s="63"/>
      <c r="D143" s="204" t="s">
        <v>153</v>
      </c>
      <c r="E143" s="63"/>
      <c r="F143" s="205" t="s">
        <v>877</v>
      </c>
      <c r="G143" s="63"/>
      <c r="H143" s="63"/>
      <c r="I143" s="163"/>
      <c r="J143" s="63"/>
      <c r="K143" s="63"/>
      <c r="L143" s="61"/>
      <c r="M143" s="206"/>
      <c r="N143" s="42"/>
      <c r="O143" s="42"/>
      <c r="P143" s="42"/>
      <c r="Q143" s="42"/>
      <c r="R143" s="42"/>
      <c r="S143" s="42"/>
      <c r="T143" s="78"/>
      <c r="AT143" s="24" t="s">
        <v>153</v>
      </c>
      <c r="AU143" s="24" t="s">
        <v>23</v>
      </c>
    </row>
    <row r="144" spans="2:65" s="10" customFormat="1" ht="29.85" customHeight="1">
      <c r="B144" s="176"/>
      <c r="C144" s="177"/>
      <c r="D144" s="178" t="s">
        <v>77</v>
      </c>
      <c r="E144" s="190" t="s">
        <v>679</v>
      </c>
      <c r="F144" s="190" t="s">
        <v>884</v>
      </c>
      <c r="G144" s="177"/>
      <c r="H144" s="177"/>
      <c r="I144" s="180"/>
      <c r="J144" s="191">
        <f>BK144</f>
        <v>0</v>
      </c>
      <c r="K144" s="177"/>
      <c r="L144" s="182"/>
      <c r="M144" s="183"/>
      <c r="N144" s="184"/>
      <c r="O144" s="184"/>
      <c r="P144" s="185">
        <f>SUM(P145:P146)</f>
        <v>0</v>
      </c>
      <c r="Q144" s="184"/>
      <c r="R144" s="185">
        <f>SUM(R145:R146)</f>
        <v>0</v>
      </c>
      <c r="S144" s="184"/>
      <c r="T144" s="186">
        <f>SUM(T145:T146)</f>
        <v>0</v>
      </c>
      <c r="AR144" s="187" t="s">
        <v>86</v>
      </c>
      <c r="AT144" s="188" t="s">
        <v>77</v>
      </c>
      <c r="AU144" s="188" t="s">
        <v>86</v>
      </c>
      <c r="AY144" s="187" t="s">
        <v>144</v>
      </c>
      <c r="BK144" s="189">
        <f>SUM(BK145:BK146)</f>
        <v>0</v>
      </c>
    </row>
    <row r="145" spans="2:65" s="1" customFormat="1" ht="25.5" customHeight="1">
      <c r="B145" s="41"/>
      <c r="C145" s="192" t="s">
        <v>256</v>
      </c>
      <c r="D145" s="192" t="s">
        <v>146</v>
      </c>
      <c r="E145" s="193" t="s">
        <v>1129</v>
      </c>
      <c r="F145" s="194" t="s">
        <v>1130</v>
      </c>
      <c r="G145" s="195" t="s">
        <v>346</v>
      </c>
      <c r="H145" s="196">
        <v>132.202</v>
      </c>
      <c r="I145" s="197"/>
      <c r="J145" s="198">
        <f>ROUND(I145*H145,2)</f>
        <v>0</v>
      </c>
      <c r="K145" s="194" t="s">
        <v>150</v>
      </c>
      <c r="L145" s="61"/>
      <c r="M145" s="199" t="s">
        <v>76</v>
      </c>
      <c r="N145" s="200" t="s">
        <v>48</v>
      </c>
      <c r="O145" s="42"/>
      <c r="P145" s="201">
        <f>O145*H145</f>
        <v>0</v>
      </c>
      <c r="Q145" s="201">
        <v>0</v>
      </c>
      <c r="R145" s="201">
        <f>Q145*H145</f>
        <v>0</v>
      </c>
      <c r="S145" s="201">
        <v>0</v>
      </c>
      <c r="T145" s="202">
        <f>S145*H145</f>
        <v>0</v>
      </c>
      <c r="AR145" s="24" t="s">
        <v>151</v>
      </c>
      <c r="AT145" s="24" t="s">
        <v>146</v>
      </c>
      <c r="AU145" s="24" t="s">
        <v>23</v>
      </c>
      <c r="AY145" s="24" t="s">
        <v>144</v>
      </c>
      <c r="BE145" s="203">
        <f>IF(N145="základní",J145,0)</f>
        <v>0</v>
      </c>
      <c r="BF145" s="203">
        <f>IF(N145="snížená",J145,0)</f>
        <v>0</v>
      </c>
      <c r="BG145" s="203">
        <f>IF(N145="zákl. přenesená",J145,0)</f>
        <v>0</v>
      </c>
      <c r="BH145" s="203">
        <f>IF(N145="sníž. přenesená",J145,0)</f>
        <v>0</v>
      </c>
      <c r="BI145" s="203">
        <f>IF(N145="nulová",J145,0)</f>
        <v>0</v>
      </c>
      <c r="BJ145" s="24" t="s">
        <v>86</v>
      </c>
      <c r="BK145" s="203">
        <f>ROUND(I145*H145,2)</f>
        <v>0</v>
      </c>
      <c r="BL145" s="24" t="s">
        <v>151</v>
      </c>
      <c r="BM145" s="24" t="s">
        <v>1131</v>
      </c>
    </row>
    <row r="146" spans="2:65" s="1" customFormat="1" ht="27">
      <c r="B146" s="41"/>
      <c r="C146" s="63"/>
      <c r="D146" s="204" t="s">
        <v>153</v>
      </c>
      <c r="E146" s="63"/>
      <c r="F146" s="205" t="s">
        <v>1132</v>
      </c>
      <c r="G146" s="63"/>
      <c r="H146" s="63"/>
      <c r="I146" s="163"/>
      <c r="J146" s="63"/>
      <c r="K146" s="63"/>
      <c r="L146" s="61"/>
      <c r="M146" s="260"/>
      <c r="N146" s="261"/>
      <c r="O146" s="261"/>
      <c r="P146" s="261"/>
      <c r="Q146" s="261"/>
      <c r="R146" s="261"/>
      <c r="S146" s="261"/>
      <c r="T146" s="262"/>
      <c r="AT146" s="24" t="s">
        <v>153</v>
      </c>
      <c r="AU146" s="24" t="s">
        <v>23</v>
      </c>
    </row>
    <row r="147" spans="2:65" s="1" customFormat="1" ht="6.95" customHeight="1">
      <c r="B147" s="56"/>
      <c r="C147" s="57"/>
      <c r="D147" s="57"/>
      <c r="E147" s="57"/>
      <c r="F147" s="57"/>
      <c r="G147" s="57"/>
      <c r="H147" s="57"/>
      <c r="I147" s="139"/>
      <c r="J147" s="57"/>
      <c r="K147" s="57"/>
      <c r="L147" s="61"/>
    </row>
  </sheetData>
  <sheetProtection algorithmName="SHA-512" hashValue="a7IB+AEiTjRCT/ycxSAgXO23FU2/qvMWJr0JUVzKXPDcghjmjGsfC1bVNyfl3IRySvp6ADR3aZ5wpJfeY4Nsaw==" saltValue="WYvippxM+6ZAKCKs9B6E/ZmuSr/pZn4PFPJ/LnoNg8Era9UDkDCgfl56D5dfzFGIQrQFocyGMeD7eFWn23A6cw==" spinCount="100000" sheet="1" objects="1" scenarios="1" formatColumns="0" formatRows="0" autoFilter="0"/>
  <autoFilter ref="C80:K146"/>
  <mergeCells count="10">
    <mergeCell ref="J51:J52"/>
    <mergeCell ref="E71:H71"/>
    <mergeCell ref="E73:H7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12"/>
  <sheetViews>
    <sheetView showGridLines="0" workbookViewId="0">
      <pane ySplit="1" topLeftCell="A71" activePane="bottomLeft" state="frozen"/>
      <selection pane="bottomLeft" activeCell="W86" sqref="W86"/>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12"/>
      <c r="C1" s="112"/>
      <c r="D1" s="113" t="s">
        <v>1</v>
      </c>
      <c r="E1" s="112"/>
      <c r="F1" s="114" t="s">
        <v>106</v>
      </c>
      <c r="G1" s="393" t="s">
        <v>107</v>
      </c>
      <c r="H1" s="393"/>
      <c r="I1" s="115"/>
      <c r="J1" s="114" t="s">
        <v>108</v>
      </c>
      <c r="K1" s="113" t="s">
        <v>109</v>
      </c>
      <c r="L1" s="114" t="s">
        <v>110</v>
      </c>
      <c r="M1" s="114"/>
      <c r="N1" s="114"/>
      <c r="O1" s="114"/>
      <c r="P1" s="114"/>
      <c r="Q1" s="114"/>
      <c r="R1" s="114"/>
      <c r="S1" s="114"/>
      <c r="T1" s="114"/>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84"/>
      <c r="M2" s="384"/>
      <c r="N2" s="384"/>
      <c r="O2" s="384"/>
      <c r="P2" s="384"/>
      <c r="Q2" s="384"/>
      <c r="R2" s="384"/>
      <c r="S2" s="384"/>
      <c r="T2" s="384"/>
      <c r="U2" s="384"/>
      <c r="V2" s="384"/>
      <c r="AT2" s="24" t="s">
        <v>97</v>
      </c>
    </row>
    <row r="3" spans="1:70" ht="6.95" customHeight="1">
      <c r="B3" s="25"/>
      <c r="C3" s="26"/>
      <c r="D3" s="26"/>
      <c r="E3" s="26"/>
      <c r="F3" s="26"/>
      <c r="G3" s="26"/>
      <c r="H3" s="26"/>
      <c r="I3" s="116"/>
      <c r="J3" s="26"/>
      <c r="K3" s="27"/>
      <c r="AT3" s="24" t="s">
        <v>23</v>
      </c>
    </row>
    <row r="4" spans="1:70" ht="36.950000000000003" customHeight="1">
      <c r="B4" s="28"/>
      <c r="C4" s="29"/>
      <c r="D4" s="30" t="s">
        <v>111</v>
      </c>
      <c r="E4" s="29"/>
      <c r="F4" s="29"/>
      <c r="G4" s="29"/>
      <c r="H4" s="29"/>
      <c r="I4" s="117"/>
      <c r="J4" s="29"/>
      <c r="K4" s="31"/>
      <c r="M4" s="32" t="s">
        <v>12</v>
      </c>
      <c r="AT4" s="24" t="s">
        <v>6</v>
      </c>
    </row>
    <row r="5" spans="1:70" ht="6.95" customHeight="1">
      <c r="B5" s="28"/>
      <c r="C5" s="29"/>
      <c r="D5" s="29"/>
      <c r="E5" s="29"/>
      <c r="F5" s="29"/>
      <c r="G5" s="29"/>
      <c r="H5" s="29"/>
      <c r="I5" s="117"/>
      <c r="J5" s="29"/>
      <c r="K5" s="31"/>
    </row>
    <row r="6" spans="1:70">
      <c r="B6" s="28"/>
      <c r="C6" s="29"/>
      <c r="D6" s="37" t="s">
        <v>18</v>
      </c>
      <c r="E6" s="29"/>
      <c r="F6" s="29"/>
      <c r="G6" s="29"/>
      <c r="H6" s="29"/>
      <c r="I6" s="117"/>
      <c r="J6" s="29"/>
      <c r="K6" s="31"/>
    </row>
    <row r="7" spans="1:70" ht="16.5" customHeight="1">
      <c r="B7" s="28"/>
      <c r="C7" s="29"/>
      <c r="D7" s="29"/>
      <c r="E7" s="385" t="str">
        <f>'Rekapitulace stavby'!K6</f>
        <v>DECIN_HORNI OLDRICHOV_2.ET_RV_R0</v>
      </c>
      <c r="F7" s="386"/>
      <c r="G7" s="386"/>
      <c r="H7" s="386"/>
      <c r="I7" s="117"/>
      <c r="J7" s="29"/>
      <c r="K7" s="31"/>
    </row>
    <row r="8" spans="1:70" s="1" customFormat="1">
      <c r="B8" s="41"/>
      <c r="C8" s="42"/>
      <c r="D8" s="37" t="s">
        <v>112</v>
      </c>
      <c r="E8" s="42"/>
      <c r="F8" s="42"/>
      <c r="G8" s="42"/>
      <c r="H8" s="42"/>
      <c r="I8" s="118"/>
      <c r="J8" s="42"/>
      <c r="K8" s="45"/>
    </row>
    <row r="9" spans="1:70" s="1" customFormat="1" ht="36.950000000000003" customHeight="1">
      <c r="B9" s="41"/>
      <c r="C9" s="42"/>
      <c r="D9" s="42"/>
      <c r="E9" s="387" t="s">
        <v>1133</v>
      </c>
      <c r="F9" s="388"/>
      <c r="G9" s="388"/>
      <c r="H9" s="388"/>
      <c r="I9" s="118"/>
      <c r="J9" s="42"/>
      <c r="K9" s="45"/>
    </row>
    <row r="10" spans="1:70" s="1" customFormat="1" ht="13.5">
      <c r="B10" s="41"/>
      <c r="C10" s="42"/>
      <c r="D10" s="42"/>
      <c r="E10" s="42"/>
      <c r="F10" s="42"/>
      <c r="G10" s="42"/>
      <c r="H10" s="42"/>
      <c r="I10" s="118"/>
      <c r="J10" s="42"/>
      <c r="K10" s="45"/>
    </row>
    <row r="11" spans="1:70" s="1" customFormat="1" ht="14.45" customHeight="1">
      <c r="B11" s="41"/>
      <c r="C11" s="42"/>
      <c r="D11" s="37" t="s">
        <v>20</v>
      </c>
      <c r="E11" s="42"/>
      <c r="F11" s="35" t="s">
        <v>21</v>
      </c>
      <c r="G11" s="42"/>
      <c r="H11" s="42"/>
      <c r="I11" s="119" t="s">
        <v>22</v>
      </c>
      <c r="J11" s="35" t="s">
        <v>76</v>
      </c>
      <c r="K11" s="45"/>
    </row>
    <row r="12" spans="1:70" s="1" customFormat="1" ht="14.45" customHeight="1">
      <c r="B12" s="41"/>
      <c r="C12" s="42"/>
      <c r="D12" s="37" t="s">
        <v>24</v>
      </c>
      <c r="E12" s="42"/>
      <c r="F12" s="35" t="s">
        <v>25</v>
      </c>
      <c r="G12" s="42"/>
      <c r="H12" s="42"/>
      <c r="I12" s="119" t="s">
        <v>26</v>
      </c>
      <c r="J12" s="120" t="str">
        <f>'Rekapitulace stavby'!AN8</f>
        <v>31. 7. 2018</v>
      </c>
      <c r="K12" s="45"/>
    </row>
    <row r="13" spans="1:70" s="1" customFormat="1" ht="10.9" customHeight="1">
      <c r="B13" s="41"/>
      <c r="C13" s="42"/>
      <c r="D13" s="42"/>
      <c r="E13" s="42"/>
      <c r="F13" s="42"/>
      <c r="G13" s="42"/>
      <c r="H13" s="42"/>
      <c r="I13" s="118"/>
      <c r="J13" s="42"/>
      <c r="K13" s="45"/>
    </row>
    <row r="14" spans="1:70" s="1" customFormat="1" ht="14.45" customHeight="1">
      <c r="B14" s="41"/>
      <c r="C14" s="42"/>
      <c r="D14" s="37" t="s">
        <v>28</v>
      </c>
      <c r="E14" s="42"/>
      <c r="F14" s="42"/>
      <c r="G14" s="42"/>
      <c r="H14" s="42"/>
      <c r="I14" s="119" t="s">
        <v>29</v>
      </c>
      <c r="J14" s="35" t="s">
        <v>76</v>
      </c>
      <c r="K14" s="45"/>
    </row>
    <row r="15" spans="1:70" s="1" customFormat="1" ht="18" customHeight="1">
      <c r="B15" s="41"/>
      <c r="C15" s="42"/>
      <c r="D15" s="42"/>
      <c r="E15" s="35" t="s">
        <v>31</v>
      </c>
      <c r="F15" s="42"/>
      <c r="G15" s="42"/>
      <c r="H15" s="42"/>
      <c r="I15" s="119" t="s">
        <v>32</v>
      </c>
      <c r="J15" s="35" t="s">
        <v>76</v>
      </c>
      <c r="K15" s="45"/>
    </row>
    <row r="16" spans="1:70" s="1" customFormat="1" ht="6.95" customHeight="1">
      <c r="B16" s="41"/>
      <c r="C16" s="42"/>
      <c r="D16" s="42"/>
      <c r="E16" s="42"/>
      <c r="F16" s="42"/>
      <c r="G16" s="42"/>
      <c r="H16" s="42"/>
      <c r="I16" s="118"/>
      <c r="J16" s="42"/>
      <c r="K16" s="45"/>
    </row>
    <row r="17" spans="2:11" s="1" customFormat="1" ht="14.45" customHeight="1">
      <c r="B17" s="41"/>
      <c r="C17" s="42"/>
      <c r="D17" s="37" t="s">
        <v>34</v>
      </c>
      <c r="E17" s="42"/>
      <c r="F17" s="42"/>
      <c r="G17" s="42"/>
      <c r="H17" s="42"/>
      <c r="I17" s="119" t="s">
        <v>29</v>
      </c>
      <c r="J17" s="35" t="str">
        <f>IF('Rekapitulace stavby'!AN13="Vyplň údaj","",IF('Rekapitulace stavby'!AN13="","",'Rekapitulace stavby'!AN13))</f>
        <v/>
      </c>
      <c r="K17" s="45"/>
    </row>
    <row r="18" spans="2:11" s="1" customFormat="1" ht="18" customHeight="1">
      <c r="B18" s="41"/>
      <c r="C18" s="42"/>
      <c r="D18" s="42"/>
      <c r="E18" s="35" t="str">
        <f>IF('Rekapitulace stavby'!E14="Vyplň údaj","",IF('Rekapitulace stavby'!E14="","",'Rekapitulace stavby'!E14))</f>
        <v/>
      </c>
      <c r="F18" s="42"/>
      <c r="G18" s="42"/>
      <c r="H18" s="42"/>
      <c r="I18" s="119" t="s">
        <v>32</v>
      </c>
      <c r="J18" s="35" t="str">
        <f>IF('Rekapitulace stavby'!AN14="Vyplň údaj","",IF('Rekapitulace stavby'!AN14="","",'Rekapitulace stavby'!AN14))</f>
        <v/>
      </c>
      <c r="K18" s="45"/>
    </row>
    <row r="19" spans="2:11" s="1" customFormat="1" ht="6.95" customHeight="1">
      <c r="B19" s="41"/>
      <c r="C19" s="42"/>
      <c r="D19" s="42"/>
      <c r="E19" s="42"/>
      <c r="F19" s="42"/>
      <c r="G19" s="42"/>
      <c r="H19" s="42"/>
      <c r="I19" s="118"/>
      <c r="J19" s="42"/>
      <c r="K19" s="45"/>
    </row>
    <row r="20" spans="2:11" s="1" customFormat="1" ht="14.45" customHeight="1">
      <c r="B20" s="41"/>
      <c r="C20" s="42"/>
      <c r="D20" s="37" t="s">
        <v>36</v>
      </c>
      <c r="E20" s="42"/>
      <c r="F20" s="42"/>
      <c r="G20" s="42"/>
      <c r="H20" s="42"/>
      <c r="I20" s="119" t="s">
        <v>29</v>
      </c>
      <c r="J20" s="35" t="s">
        <v>76</v>
      </c>
      <c r="K20" s="45"/>
    </row>
    <row r="21" spans="2:11" s="1" customFormat="1" ht="18" customHeight="1">
      <c r="B21" s="41"/>
      <c r="C21" s="42"/>
      <c r="D21" s="42"/>
      <c r="E21" s="35" t="s">
        <v>38</v>
      </c>
      <c r="F21" s="42"/>
      <c r="G21" s="42"/>
      <c r="H21" s="42"/>
      <c r="I21" s="119" t="s">
        <v>32</v>
      </c>
      <c r="J21" s="35" t="s">
        <v>76</v>
      </c>
      <c r="K21" s="45"/>
    </row>
    <row r="22" spans="2:11" s="1" customFormat="1" ht="6.95" customHeight="1">
      <c r="B22" s="41"/>
      <c r="C22" s="42"/>
      <c r="D22" s="42"/>
      <c r="E22" s="42"/>
      <c r="F22" s="42"/>
      <c r="G22" s="42"/>
      <c r="H22" s="42"/>
      <c r="I22" s="118"/>
      <c r="J22" s="42"/>
      <c r="K22" s="45"/>
    </row>
    <row r="23" spans="2:11" s="1" customFormat="1" ht="14.45" customHeight="1">
      <c r="B23" s="41"/>
      <c r="C23" s="42"/>
      <c r="D23" s="37" t="s">
        <v>41</v>
      </c>
      <c r="E23" s="42"/>
      <c r="F23" s="42"/>
      <c r="G23" s="42"/>
      <c r="H23" s="42"/>
      <c r="I23" s="118"/>
      <c r="J23" s="42"/>
      <c r="K23" s="45"/>
    </row>
    <row r="24" spans="2:11" s="6" customFormat="1" ht="16.5" customHeight="1">
      <c r="B24" s="121"/>
      <c r="C24" s="122"/>
      <c r="D24" s="122"/>
      <c r="E24" s="354" t="s">
        <v>76</v>
      </c>
      <c r="F24" s="354"/>
      <c r="G24" s="354"/>
      <c r="H24" s="354"/>
      <c r="I24" s="123"/>
      <c r="J24" s="122"/>
      <c r="K24" s="124"/>
    </row>
    <row r="25" spans="2:11" s="1" customFormat="1" ht="6.95" customHeight="1">
      <c r="B25" s="41"/>
      <c r="C25" s="42"/>
      <c r="D25" s="42"/>
      <c r="E25" s="42"/>
      <c r="F25" s="42"/>
      <c r="G25" s="42"/>
      <c r="H25" s="42"/>
      <c r="I25" s="118"/>
      <c r="J25" s="42"/>
      <c r="K25" s="45"/>
    </row>
    <row r="26" spans="2:11" s="1" customFormat="1" ht="6.95" customHeight="1">
      <c r="B26" s="41"/>
      <c r="C26" s="42"/>
      <c r="D26" s="85"/>
      <c r="E26" s="85"/>
      <c r="F26" s="85"/>
      <c r="G26" s="85"/>
      <c r="H26" s="85"/>
      <c r="I26" s="125"/>
      <c r="J26" s="85"/>
      <c r="K26" s="126"/>
    </row>
    <row r="27" spans="2:11" s="1" customFormat="1" ht="25.35" customHeight="1">
      <c r="B27" s="41"/>
      <c r="C27" s="42"/>
      <c r="D27" s="127" t="s">
        <v>43</v>
      </c>
      <c r="E27" s="42"/>
      <c r="F27" s="42"/>
      <c r="G27" s="42"/>
      <c r="H27" s="42"/>
      <c r="I27" s="118"/>
      <c r="J27" s="128">
        <f>ROUND(J78,2)</f>
        <v>94516.32</v>
      </c>
      <c r="K27" s="45"/>
    </row>
    <row r="28" spans="2:11" s="1" customFormat="1" ht="6.95" customHeight="1">
      <c r="B28" s="41"/>
      <c r="C28" s="42"/>
      <c r="D28" s="85"/>
      <c r="E28" s="85"/>
      <c r="F28" s="85"/>
      <c r="G28" s="85"/>
      <c r="H28" s="85"/>
      <c r="I28" s="125"/>
      <c r="J28" s="85"/>
      <c r="K28" s="126"/>
    </row>
    <row r="29" spans="2:11" s="1" customFormat="1" ht="14.45" customHeight="1">
      <c r="B29" s="41"/>
      <c r="C29" s="42"/>
      <c r="D29" s="42"/>
      <c r="E29" s="42"/>
      <c r="F29" s="46" t="s">
        <v>45</v>
      </c>
      <c r="G29" s="42"/>
      <c r="H29" s="42"/>
      <c r="I29" s="129" t="s">
        <v>44</v>
      </c>
      <c r="J29" s="46" t="s">
        <v>46</v>
      </c>
      <c r="K29" s="45"/>
    </row>
    <row r="30" spans="2:11" s="1" customFormat="1" ht="14.45" customHeight="1">
      <c r="B30" s="41"/>
      <c r="C30" s="42"/>
      <c r="D30" s="49" t="s">
        <v>47</v>
      </c>
      <c r="E30" s="49" t="s">
        <v>48</v>
      </c>
      <c r="F30" s="130">
        <f>ROUND(SUM(BE78:BE111), 2)</f>
        <v>94516.32</v>
      </c>
      <c r="G30" s="42"/>
      <c r="H30" s="42"/>
      <c r="I30" s="131">
        <v>0.21</v>
      </c>
      <c r="J30" s="130">
        <f>ROUND(ROUND((SUM(BE78:BE111)), 2)*I30, 2)</f>
        <v>19848.43</v>
      </c>
      <c r="K30" s="45"/>
    </row>
    <row r="31" spans="2:11" s="1" customFormat="1" ht="14.45" customHeight="1">
      <c r="B31" s="41"/>
      <c r="C31" s="42"/>
      <c r="D31" s="42"/>
      <c r="E31" s="49" t="s">
        <v>49</v>
      </c>
      <c r="F31" s="130">
        <f>ROUND(SUM(BF78:BF111), 2)</f>
        <v>0</v>
      </c>
      <c r="G31" s="42"/>
      <c r="H31" s="42"/>
      <c r="I31" s="131">
        <v>0.15</v>
      </c>
      <c r="J31" s="130">
        <f>ROUND(ROUND((SUM(BF78:BF111)), 2)*I31, 2)</f>
        <v>0</v>
      </c>
      <c r="K31" s="45"/>
    </row>
    <row r="32" spans="2:11" s="1" customFormat="1" ht="14.45" hidden="1" customHeight="1">
      <c r="B32" s="41"/>
      <c r="C32" s="42"/>
      <c r="D32" s="42"/>
      <c r="E32" s="49" t="s">
        <v>50</v>
      </c>
      <c r="F32" s="130">
        <f>ROUND(SUM(BG78:BG111), 2)</f>
        <v>0</v>
      </c>
      <c r="G32" s="42"/>
      <c r="H32" s="42"/>
      <c r="I32" s="131">
        <v>0.21</v>
      </c>
      <c r="J32" s="130">
        <v>0</v>
      </c>
      <c r="K32" s="45"/>
    </row>
    <row r="33" spans="2:11" s="1" customFormat="1" ht="14.45" hidden="1" customHeight="1">
      <c r="B33" s="41"/>
      <c r="C33" s="42"/>
      <c r="D33" s="42"/>
      <c r="E33" s="49" t="s">
        <v>51</v>
      </c>
      <c r="F33" s="130">
        <f>ROUND(SUM(BH78:BH111), 2)</f>
        <v>0</v>
      </c>
      <c r="G33" s="42"/>
      <c r="H33" s="42"/>
      <c r="I33" s="131">
        <v>0.15</v>
      </c>
      <c r="J33" s="130">
        <v>0</v>
      </c>
      <c r="K33" s="45"/>
    </row>
    <row r="34" spans="2:11" s="1" customFormat="1" ht="14.45" hidden="1" customHeight="1">
      <c r="B34" s="41"/>
      <c r="C34" s="42"/>
      <c r="D34" s="42"/>
      <c r="E34" s="49" t="s">
        <v>52</v>
      </c>
      <c r="F34" s="130">
        <f>ROUND(SUM(BI78:BI111), 2)</f>
        <v>0</v>
      </c>
      <c r="G34" s="42"/>
      <c r="H34" s="42"/>
      <c r="I34" s="131">
        <v>0</v>
      </c>
      <c r="J34" s="130">
        <v>0</v>
      </c>
      <c r="K34" s="45"/>
    </row>
    <row r="35" spans="2:11" s="1" customFormat="1" ht="6.95" customHeight="1">
      <c r="B35" s="41"/>
      <c r="C35" s="42"/>
      <c r="D35" s="42"/>
      <c r="E35" s="42"/>
      <c r="F35" s="42"/>
      <c r="G35" s="42"/>
      <c r="H35" s="42"/>
      <c r="I35" s="118"/>
      <c r="J35" s="42"/>
      <c r="K35" s="45"/>
    </row>
    <row r="36" spans="2:11" s="1" customFormat="1" ht="25.35" customHeight="1">
      <c r="B36" s="41"/>
      <c r="C36" s="132"/>
      <c r="D36" s="133" t="s">
        <v>53</v>
      </c>
      <c r="E36" s="79"/>
      <c r="F36" s="79"/>
      <c r="G36" s="134" t="s">
        <v>54</v>
      </c>
      <c r="H36" s="135" t="s">
        <v>55</v>
      </c>
      <c r="I36" s="136"/>
      <c r="J36" s="137">
        <f>SUM(J27:J34)</f>
        <v>114364.75</v>
      </c>
      <c r="K36" s="138"/>
    </row>
    <row r="37" spans="2:11" s="1" customFormat="1" ht="14.45" customHeight="1">
      <c r="B37" s="56"/>
      <c r="C37" s="57"/>
      <c r="D37" s="57"/>
      <c r="E37" s="57"/>
      <c r="F37" s="57"/>
      <c r="G37" s="57"/>
      <c r="H37" s="57"/>
      <c r="I37" s="139"/>
      <c r="J37" s="57"/>
      <c r="K37" s="58"/>
    </row>
    <row r="41" spans="2:11" s="1" customFormat="1" ht="6.95" customHeight="1">
      <c r="B41" s="140"/>
      <c r="C41" s="141"/>
      <c r="D41" s="141"/>
      <c r="E41" s="141"/>
      <c r="F41" s="141"/>
      <c r="G41" s="141"/>
      <c r="H41" s="141"/>
      <c r="I41" s="142"/>
      <c r="J41" s="141"/>
      <c r="K41" s="143"/>
    </row>
    <row r="42" spans="2:11" s="1" customFormat="1" ht="36.950000000000003" customHeight="1">
      <c r="B42" s="41"/>
      <c r="C42" s="30" t="s">
        <v>114</v>
      </c>
      <c r="D42" s="42"/>
      <c r="E42" s="42"/>
      <c r="F42" s="42"/>
      <c r="G42" s="42"/>
      <c r="H42" s="42"/>
      <c r="I42" s="118"/>
      <c r="J42" s="42"/>
      <c r="K42" s="45"/>
    </row>
    <row r="43" spans="2:11" s="1" customFormat="1" ht="6.95" customHeight="1">
      <c r="B43" s="41"/>
      <c r="C43" s="42"/>
      <c r="D43" s="42"/>
      <c r="E43" s="42"/>
      <c r="F43" s="42"/>
      <c r="G43" s="42"/>
      <c r="H43" s="42"/>
      <c r="I43" s="118"/>
      <c r="J43" s="42"/>
      <c r="K43" s="45"/>
    </row>
    <row r="44" spans="2:11" s="1" customFormat="1" ht="14.45" customHeight="1">
      <c r="B44" s="41"/>
      <c r="C44" s="37" t="s">
        <v>18</v>
      </c>
      <c r="D44" s="42"/>
      <c r="E44" s="42"/>
      <c r="F44" s="42"/>
      <c r="G44" s="42"/>
      <c r="H44" s="42"/>
      <c r="I44" s="118"/>
      <c r="J44" s="42"/>
      <c r="K44" s="45"/>
    </row>
    <row r="45" spans="2:11" s="1" customFormat="1" ht="16.5" customHeight="1">
      <c r="B45" s="41"/>
      <c r="C45" s="42"/>
      <c r="D45" s="42"/>
      <c r="E45" s="385" t="str">
        <f>E7</f>
        <v>DECIN_HORNI OLDRICHOV_2.ET_RV_R0</v>
      </c>
      <c r="F45" s="386"/>
      <c r="G45" s="386"/>
      <c r="H45" s="386"/>
      <c r="I45" s="118"/>
      <c r="J45" s="42"/>
      <c r="K45" s="45"/>
    </row>
    <row r="46" spans="2:11" s="1" customFormat="1" ht="14.45" customHeight="1">
      <c r="B46" s="41"/>
      <c r="C46" s="37" t="s">
        <v>112</v>
      </c>
      <c r="D46" s="42"/>
      <c r="E46" s="42"/>
      <c r="F46" s="42"/>
      <c r="G46" s="42"/>
      <c r="H46" s="42"/>
      <c r="I46" s="118"/>
      <c r="J46" s="42"/>
      <c r="K46" s="45"/>
    </row>
    <row r="47" spans="2:11" s="1" customFormat="1" ht="17.25" customHeight="1">
      <c r="B47" s="41"/>
      <c r="C47" s="42"/>
      <c r="D47" s="42"/>
      <c r="E47" s="387" t="str">
        <f>E9</f>
        <v>04 - VYMEZENÉ ČINNOSTI</v>
      </c>
      <c r="F47" s="388"/>
      <c r="G47" s="388"/>
      <c r="H47" s="388"/>
      <c r="I47" s="118"/>
      <c r="J47" s="42"/>
      <c r="K47" s="45"/>
    </row>
    <row r="48" spans="2:11" s="1" customFormat="1" ht="6.95" customHeight="1">
      <c r="B48" s="41"/>
      <c r="C48" s="42"/>
      <c r="D48" s="42"/>
      <c r="E48" s="42"/>
      <c r="F48" s="42"/>
      <c r="G48" s="42"/>
      <c r="H48" s="42"/>
      <c r="I48" s="118"/>
      <c r="J48" s="42"/>
      <c r="K48" s="45"/>
    </row>
    <row r="49" spans="2:47" s="1" customFormat="1" ht="18" customHeight="1">
      <c r="B49" s="41"/>
      <c r="C49" s="37" t="s">
        <v>24</v>
      </c>
      <c r="D49" s="42"/>
      <c r="E49" s="42"/>
      <c r="F49" s="35" t="str">
        <f>F12</f>
        <v>Horní Oldřichov</v>
      </c>
      <c r="G49" s="42"/>
      <c r="H49" s="42"/>
      <c r="I49" s="119" t="s">
        <v>26</v>
      </c>
      <c r="J49" s="120" t="str">
        <f>IF(J12="","",J12)</f>
        <v>31. 7. 2018</v>
      </c>
      <c r="K49" s="45"/>
    </row>
    <row r="50" spans="2:47" s="1" customFormat="1" ht="6.95" customHeight="1">
      <c r="B50" s="41"/>
      <c r="C50" s="42"/>
      <c r="D50" s="42"/>
      <c r="E50" s="42"/>
      <c r="F50" s="42"/>
      <c r="G50" s="42"/>
      <c r="H50" s="42"/>
      <c r="I50" s="118"/>
      <c r="J50" s="42"/>
      <c r="K50" s="45"/>
    </row>
    <row r="51" spans="2:47" s="1" customFormat="1">
      <c r="B51" s="41"/>
      <c r="C51" s="37" t="s">
        <v>28</v>
      </c>
      <c r="D51" s="42"/>
      <c r="E51" s="42"/>
      <c r="F51" s="35" t="str">
        <f>E15</f>
        <v>SVS a.s., Přítkovská 1689, 41550 Teplice</v>
      </c>
      <c r="G51" s="42"/>
      <c r="H51" s="42"/>
      <c r="I51" s="119" t="s">
        <v>36</v>
      </c>
      <c r="J51" s="354" t="str">
        <f>E21</f>
        <v>Aquecon a.s., Čs.Legií 445/4, 41501 Teplice</v>
      </c>
      <c r="K51" s="45"/>
    </row>
    <row r="52" spans="2:47" s="1" customFormat="1" ht="14.45" customHeight="1">
      <c r="B52" s="41"/>
      <c r="C52" s="37" t="s">
        <v>34</v>
      </c>
      <c r="D52" s="42"/>
      <c r="E52" s="42"/>
      <c r="F52" s="35" t="str">
        <f>IF(E18="","",E18)</f>
        <v/>
      </c>
      <c r="G52" s="42"/>
      <c r="H52" s="42"/>
      <c r="I52" s="118"/>
      <c r="J52" s="389"/>
      <c r="K52" s="45"/>
    </row>
    <row r="53" spans="2:47" s="1" customFormat="1" ht="10.35" customHeight="1">
      <c r="B53" s="41"/>
      <c r="C53" s="42"/>
      <c r="D53" s="42"/>
      <c r="E53" s="42"/>
      <c r="F53" s="42"/>
      <c r="G53" s="42"/>
      <c r="H53" s="42"/>
      <c r="I53" s="118"/>
      <c r="J53" s="42"/>
      <c r="K53" s="45"/>
    </row>
    <row r="54" spans="2:47" s="1" customFormat="1" ht="29.25" customHeight="1">
      <c r="B54" s="41"/>
      <c r="C54" s="144" t="s">
        <v>115</v>
      </c>
      <c r="D54" s="132"/>
      <c r="E54" s="132"/>
      <c r="F54" s="132"/>
      <c r="G54" s="132"/>
      <c r="H54" s="132"/>
      <c r="I54" s="145"/>
      <c r="J54" s="146" t="s">
        <v>116</v>
      </c>
      <c r="K54" s="147"/>
    </row>
    <row r="55" spans="2:47" s="1" customFormat="1" ht="10.35" customHeight="1">
      <c r="B55" s="41"/>
      <c r="C55" s="42"/>
      <c r="D55" s="42"/>
      <c r="E55" s="42"/>
      <c r="F55" s="42"/>
      <c r="G55" s="42"/>
      <c r="H55" s="42"/>
      <c r="I55" s="118"/>
      <c r="J55" s="42"/>
      <c r="K55" s="45"/>
    </row>
    <row r="56" spans="2:47" s="1" customFormat="1" ht="29.25" customHeight="1">
      <c r="B56" s="41"/>
      <c r="C56" s="148" t="s">
        <v>117</v>
      </c>
      <c r="D56" s="42"/>
      <c r="E56" s="42"/>
      <c r="F56" s="42"/>
      <c r="G56" s="42"/>
      <c r="H56" s="42"/>
      <c r="I56" s="118"/>
      <c r="J56" s="128">
        <f>J78</f>
        <v>94516.32</v>
      </c>
      <c r="K56" s="45"/>
      <c r="AU56" s="24" t="s">
        <v>118</v>
      </c>
    </row>
    <row r="57" spans="2:47" s="7" customFormat="1" ht="24.95" customHeight="1">
      <c r="B57" s="149"/>
      <c r="C57" s="150"/>
      <c r="D57" s="151" t="s">
        <v>119</v>
      </c>
      <c r="E57" s="152"/>
      <c r="F57" s="152"/>
      <c r="G57" s="152"/>
      <c r="H57" s="152"/>
      <c r="I57" s="153"/>
      <c r="J57" s="154">
        <f>J79</f>
        <v>94516.32</v>
      </c>
      <c r="K57" s="155"/>
    </row>
    <row r="58" spans="2:47" s="8" customFormat="1" ht="19.899999999999999" customHeight="1">
      <c r="B58" s="156"/>
      <c r="C58" s="157"/>
      <c r="D58" s="158" t="s">
        <v>1134</v>
      </c>
      <c r="E58" s="159"/>
      <c r="F58" s="159"/>
      <c r="G58" s="159"/>
      <c r="H58" s="159"/>
      <c r="I58" s="160"/>
      <c r="J58" s="161">
        <f>J80</f>
        <v>94516.32</v>
      </c>
      <c r="K58" s="162"/>
    </row>
    <row r="59" spans="2:47" s="1" customFormat="1" ht="21.75" customHeight="1">
      <c r="B59" s="41"/>
      <c r="C59" s="42"/>
      <c r="D59" s="42"/>
      <c r="E59" s="42"/>
      <c r="F59" s="42"/>
      <c r="G59" s="42"/>
      <c r="H59" s="42"/>
      <c r="I59" s="118"/>
      <c r="J59" s="42"/>
      <c r="K59" s="45"/>
    </row>
    <row r="60" spans="2:47" s="1" customFormat="1" ht="6.95" customHeight="1">
      <c r="B60" s="56"/>
      <c r="C60" s="57"/>
      <c r="D60" s="57"/>
      <c r="E60" s="57"/>
      <c r="F60" s="57"/>
      <c r="G60" s="57"/>
      <c r="H60" s="57"/>
      <c r="I60" s="139"/>
      <c r="J60" s="57"/>
      <c r="K60" s="58"/>
    </row>
    <row r="64" spans="2:47" s="1" customFormat="1" ht="6.95" customHeight="1">
      <c r="B64" s="59"/>
      <c r="C64" s="60"/>
      <c r="D64" s="60"/>
      <c r="E64" s="60"/>
      <c r="F64" s="60"/>
      <c r="G64" s="60"/>
      <c r="H64" s="60"/>
      <c r="I64" s="142"/>
      <c r="J64" s="60"/>
      <c r="K64" s="60"/>
      <c r="L64" s="61"/>
    </row>
    <row r="65" spans="2:63" s="1" customFormat="1" ht="36.950000000000003" customHeight="1">
      <c r="B65" s="41"/>
      <c r="C65" s="62" t="s">
        <v>128</v>
      </c>
      <c r="D65" s="63"/>
      <c r="E65" s="63"/>
      <c r="F65" s="63"/>
      <c r="G65" s="63"/>
      <c r="H65" s="63"/>
      <c r="I65" s="163"/>
      <c r="J65" s="63"/>
      <c r="K65" s="63"/>
      <c r="L65" s="61"/>
    </row>
    <row r="66" spans="2:63" s="1" customFormat="1" ht="6.95" customHeight="1">
      <c r="B66" s="41"/>
      <c r="C66" s="63"/>
      <c r="D66" s="63"/>
      <c r="E66" s="63"/>
      <c r="F66" s="63"/>
      <c r="G66" s="63"/>
      <c r="H66" s="63"/>
      <c r="I66" s="163"/>
      <c r="J66" s="63"/>
      <c r="K66" s="63"/>
      <c r="L66" s="61"/>
    </row>
    <row r="67" spans="2:63" s="1" customFormat="1" ht="14.45" customHeight="1">
      <c r="B67" s="41"/>
      <c r="C67" s="65" t="s">
        <v>18</v>
      </c>
      <c r="D67" s="63"/>
      <c r="E67" s="63"/>
      <c r="F67" s="63"/>
      <c r="G67" s="63"/>
      <c r="H67" s="63"/>
      <c r="I67" s="163"/>
      <c r="J67" s="63"/>
      <c r="K67" s="63"/>
      <c r="L67" s="61"/>
    </row>
    <row r="68" spans="2:63" s="1" customFormat="1" ht="16.5" customHeight="1">
      <c r="B68" s="41"/>
      <c r="C68" s="63"/>
      <c r="D68" s="63"/>
      <c r="E68" s="390" t="str">
        <f>E7</f>
        <v>DECIN_HORNI OLDRICHOV_2.ET_RV_R0</v>
      </c>
      <c r="F68" s="391"/>
      <c r="G68" s="391"/>
      <c r="H68" s="391"/>
      <c r="I68" s="163"/>
      <c r="J68" s="63"/>
      <c r="K68" s="63"/>
      <c r="L68" s="61"/>
    </row>
    <row r="69" spans="2:63" s="1" customFormat="1" ht="14.45" customHeight="1">
      <c r="B69" s="41"/>
      <c r="C69" s="65" t="s">
        <v>112</v>
      </c>
      <c r="D69" s="63"/>
      <c r="E69" s="63"/>
      <c r="F69" s="63"/>
      <c r="G69" s="63"/>
      <c r="H69" s="63"/>
      <c r="I69" s="163"/>
      <c r="J69" s="63"/>
      <c r="K69" s="63"/>
      <c r="L69" s="61"/>
    </row>
    <row r="70" spans="2:63" s="1" customFormat="1" ht="17.25" customHeight="1">
      <c r="B70" s="41"/>
      <c r="C70" s="63"/>
      <c r="D70" s="63"/>
      <c r="E70" s="365" t="str">
        <f>E9</f>
        <v>04 - VYMEZENÉ ČINNOSTI</v>
      </c>
      <c r="F70" s="392"/>
      <c r="G70" s="392"/>
      <c r="H70" s="392"/>
      <c r="I70" s="163"/>
      <c r="J70" s="63"/>
      <c r="K70" s="63"/>
      <c r="L70" s="61"/>
    </row>
    <row r="71" spans="2:63" s="1" customFormat="1" ht="6.95" customHeight="1">
      <c r="B71" s="41"/>
      <c r="C71" s="63"/>
      <c r="D71" s="63"/>
      <c r="E71" s="63"/>
      <c r="F71" s="63"/>
      <c r="G71" s="63"/>
      <c r="H71" s="63"/>
      <c r="I71" s="163"/>
      <c r="J71" s="63"/>
      <c r="K71" s="63"/>
      <c r="L71" s="61"/>
    </row>
    <row r="72" spans="2:63" s="1" customFormat="1" ht="18" customHeight="1">
      <c r="B72" s="41"/>
      <c r="C72" s="65" t="s">
        <v>24</v>
      </c>
      <c r="D72" s="63"/>
      <c r="E72" s="63"/>
      <c r="F72" s="164" t="str">
        <f>F12</f>
        <v>Horní Oldřichov</v>
      </c>
      <c r="G72" s="63"/>
      <c r="H72" s="63"/>
      <c r="I72" s="165" t="s">
        <v>26</v>
      </c>
      <c r="J72" s="73" t="str">
        <f>IF(J12="","",J12)</f>
        <v>31. 7. 2018</v>
      </c>
      <c r="K72" s="63"/>
      <c r="L72" s="61"/>
    </row>
    <row r="73" spans="2:63" s="1" customFormat="1" ht="6.95" customHeight="1">
      <c r="B73" s="41"/>
      <c r="C73" s="63"/>
      <c r="D73" s="63"/>
      <c r="E73" s="63"/>
      <c r="F73" s="63"/>
      <c r="G73" s="63"/>
      <c r="H73" s="63"/>
      <c r="I73" s="163"/>
      <c r="J73" s="63"/>
      <c r="K73" s="63"/>
      <c r="L73" s="61"/>
    </row>
    <row r="74" spans="2:63" s="1" customFormat="1">
      <c r="B74" s="41"/>
      <c r="C74" s="65" t="s">
        <v>28</v>
      </c>
      <c r="D74" s="63"/>
      <c r="E74" s="63"/>
      <c r="F74" s="164" t="str">
        <f>E15</f>
        <v>SVS a.s., Přítkovská 1689, 41550 Teplice</v>
      </c>
      <c r="G74" s="63"/>
      <c r="H74" s="63"/>
      <c r="I74" s="165" t="s">
        <v>36</v>
      </c>
      <c r="J74" s="164" t="str">
        <f>E21</f>
        <v>Aquecon a.s., Čs.Legií 445/4, 41501 Teplice</v>
      </c>
      <c r="K74" s="63"/>
      <c r="L74" s="61"/>
    </row>
    <row r="75" spans="2:63" s="1" customFormat="1" ht="14.45" customHeight="1">
      <c r="B75" s="41"/>
      <c r="C75" s="65" t="s">
        <v>34</v>
      </c>
      <c r="D75" s="63"/>
      <c r="E75" s="63"/>
      <c r="F75" s="164" t="str">
        <f>IF(E18="","",E18)</f>
        <v/>
      </c>
      <c r="G75" s="63"/>
      <c r="H75" s="63"/>
      <c r="I75" s="163"/>
      <c r="J75" s="63"/>
      <c r="K75" s="63"/>
      <c r="L75" s="61"/>
    </row>
    <row r="76" spans="2:63" s="1" customFormat="1" ht="10.35" customHeight="1">
      <c r="B76" s="41"/>
      <c r="C76" s="63"/>
      <c r="D76" s="63"/>
      <c r="E76" s="63"/>
      <c r="F76" s="63"/>
      <c r="G76" s="63"/>
      <c r="H76" s="63"/>
      <c r="I76" s="163"/>
      <c r="J76" s="63"/>
      <c r="K76" s="63"/>
      <c r="L76" s="61"/>
    </row>
    <row r="77" spans="2:63" s="9" customFormat="1" ht="29.25" customHeight="1">
      <c r="B77" s="166"/>
      <c r="C77" s="167" t="s">
        <v>129</v>
      </c>
      <c r="D77" s="168" t="s">
        <v>62</v>
      </c>
      <c r="E77" s="168" t="s">
        <v>58</v>
      </c>
      <c r="F77" s="168" t="s">
        <v>130</v>
      </c>
      <c r="G77" s="168" t="s">
        <v>131</v>
      </c>
      <c r="H77" s="168" t="s">
        <v>132</v>
      </c>
      <c r="I77" s="169" t="s">
        <v>133</v>
      </c>
      <c r="J77" s="168" t="s">
        <v>116</v>
      </c>
      <c r="K77" s="170" t="s">
        <v>134</v>
      </c>
      <c r="L77" s="171"/>
      <c r="M77" s="81" t="s">
        <v>135</v>
      </c>
      <c r="N77" s="82" t="s">
        <v>47</v>
      </c>
      <c r="O77" s="82" t="s">
        <v>136</v>
      </c>
      <c r="P77" s="82" t="s">
        <v>137</v>
      </c>
      <c r="Q77" s="82" t="s">
        <v>138</v>
      </c>
      <c r="R77" s="82" t="s">
        <v>139</v>
      </c>
      <c r="S77" s="82" t="s">
        <v>140</v>
      </c>
      <c r="T77" s="83" t="s">
        <v>141</v>
      </c>
    </row>
    <row r="78" spans="2:63" s="1" customFormat="1" ht="29.25" customHeight="1">
      <c r="B78" s="41"/>
      <c r="C78" s="87" t="s">
        <v>117</v>
      </c>
      <c r="D78" s="63"/>
      <c r="E78" s="63"/>
      <c r="F78" s="63"/>
      <c r="G78" s="63"/>
      <c r="H78" s="63"/>
      <c r="I78" s="163"/>
      <c r="J78" s="172">
        <f>BK78</f>
        <v>94516.32</v>
      </c>
      <c r="K78" s="63"/>
      <c r="L78" s="61"/>
      <c r="M78" s="84"/>
      <c r="N78" s="85"/>
      <c r="O78" s="85"/>
      <c r="P78" s="173">
        <f>P79</f>
        <v>0</v>
      </c>
      <c r="Q78" s="85"/>
      <c r="R78" s="173">
        <f>R79</f>
        <v>0</v>
      </c>
      <c r="S78" s="85"/>
      <c r="T78" s="174">
        <f>T79</f>
        <v>0</v>
      </c>
      <c r="AT78" s="24" t="s">
        <v>77</v>
      </c>
      <c r="AU78" s="24" t="s">
        <v>118</v>
      </c>
      <c r="BK78" s="175">
        <f>BK79</f>
        <v>94516.32</v>
      </c>
    </row>
    <row r="79" spans="2:63" s="10" customFormat="1" ht="37.35" customHeight="1">
      <c r="B79" s="176"/>
      <c r="C79" s="177"/>
      <c r="D79" s="178" t="s">
        <v>77</v>
      </c>
      <c r="E79" s="179" t="s">
        <v>142</v>
      </c>
      <c r="F79" s="179" t="s">
        <v>143</v>
      </c>
      <c r="G79" s="177"/>
      <c r="H79" s="177"/>
      <c r="I79" s="180"/>
      <c r="J79" s="181">
        <f>BK79</f>
        <v>94516.32</v>
      </c>
      <c r="K79" s="177"/>
      <c r="L79" s="182"/>
      <c r="M79" s="183"/>
      <c r="N79" s="184"/>
      <c r="O79" s="184"/>
      <c r="P79" s="185">
        <f>P80</f>
        <v>0</v>
      </c>
      <c r="Q79" s="184"/>
      <c r="R79" s="185">
        <f>R80</f>
        <v>0</v>
      </c>
      <c r="S79" s="184"/>
      <c r="T79" s="186">
        <f>T80</f>
        <v>0</v>
      </c>
      <c r="AR79" s="187" t="s">
        <v>86</v>
      </c>
      <c r="AT79" s="188" t="s">
        <v>77</v>
      </c>
      <c r="AU79" s="188" t="s">
        <v>78</v>
      </c>
      <c r="AY79" s="187" t="s">
        <v>144</v>
      </c>
      <c r="BK79" s="189">
        <f>BK80</f>
        <v>94516.32</v>
      </c>
    </row>
    <row r="80" spans="2:63" s="10" customFormat="1" ht="19.899999999999999" customHeight="1">
      <c r="B80" s="176"/>
      <c r="C80" s="177"/>
      <c r="D80" s="178" t="s">
        <v>77</v>
      </c>
      <c r="E80" s="190" t="s">
        <v>1135</v>
      </c>
      <c r="F80" s="190" t="s">
        <v>1136</v>
      </c>
      <c r="G80" s="177"/>
      <c r="H80" s="177"/>
      <c r="I80" s="180"/>
      <c r="J80" s="191">
        <f>BK80</f>
        <v>94516.32</v>
      </c>
      <c r="K80" s="177"/>
      <c r="L80" s="182"/>
      <c r="M80" s="183"/>
      <c r="N80" s="184"/>
      <c r="O80" s="184"/>
      <c r="P80" s="185">
        <f>SUM(P81:P111)</f>
        <v>0</v>
      </c>
      <c r="Q80" s="184"/>
      <c r="R80" s="185">
        <f>SUM(R81:R111)</f>
        <v>0</v>
      </c>
      <c r="S80" s="184"/>
      <c r="T80" s="186">
        <f>SUM(T81:T111)</f>
        <v>0</v>
      </c>
      <c r="AR80" s="187" t="s">
        <v>86</v>
      </c>
      <c r="AT80" s="188" t="s">
        <v>77</v>
      </c>
      <c r="AU80" s="188" t="s">
        <v>86</v>
      </c>
      <c r="AY80" s="187" t="s">
        <v>144</v>
      </c>
      <c r="BK80" s="189">
        <f>SUM(BK81:BK111)</f>
        <v>94516.32</v>
      </c>
    </row>
    <row r="81" spans="2:65" s="1" customFormat="1" ht="25.5" customHeight="1">
      <c r="B81" s="41"/>
      <c r="C81" s="192" t="s">
        <v>86</v>
      </c>
      <c r="D81" s="192" t="s">
        <v>146</v>
      </c>
      <c r="E81" s="193" t="s">
        <v>1137</v>
      </c>
      <c r="F81" s="194" t="s">
        <v>1138</v>
      </c>
      <c r="G81" s="195" t="s">
        <v>1139</v>
      </c>
      <c r="H81" s="196">
        <v>3</v>
      </c>
      <c r="I81" s="402">
        <v>6874</v>
      </c>
      <c r="J81" s="198">
        <f>ROUND(I81*H81,2)</f>
        <v>20622</v>
      </c>
      <c r="K81" s="194" t="s">
        <v>76</v>
      </c>
      <c r="L81" s="61"/>
      <c r="M81" s="199" t="s">
        <v>76</v>
      </c>
      <c r="N81" s="200" t="s">
        <v>48</v>
      </c>
      <c r="O81" s="42"/>
      <c r="P81" s="201">
        <f>O81*H81</f>
        <v>0</v>
      </c>
      <c r="Q81" s="201">
        <v>0</v>
      </c>
      <c r="R81" s="201">
        <f>Q81*H81</f>
        <v>0</v>
      </c>
      <c r="S81" s="201">
        <v>0</v>
      </c>
      <c r="T81" s="202">
        <f>S81*H81</f>
        <v>0</v>
      </c>
      <c r="AR81" s="24" t="s">
        <v>151</v>
      </c>
      <c r="AT81" s="24" t="s">
        <v>146</v>
      </c>
      <c r="AU81" s="24" t="s">
        <v>23</v>
      </c>
      <c r="AY81" s="24" t="s">
        <v>144</v>
      </c>
      <c r="BE81" s="203">
        <f>IF(N81="základní",J81,0)</f>
        <v>20622</v>
      </c>
      <c r="BF81" s="203">
        <f>IF(N81="snížená",J81,0)</f>
        <v>0</v>
      </c>
      <c r="BG81" s="203">
        <f>IF(N81="zákl. přenesená",J81,0)</f>
        <v>0</v>
      </c>
      <c r="BH81" s="203">
        <f>IF(N81="sníž. přenesená",J81,0)</f>
        <v>0</v>
      </c>
      <c r="BI81" s="203">
        <f>IF(N81="nulová",J81,0)</f>
        <v>0</v>
      </c>
      <c r="BJ81" s="24" t="s">
        <v>86</v>
      </c>
      <c r="BK81" s="203">
        <f>ROUND(I81*H81,2)</f>
        <v>20622</v>
      </c>
      <c r="BL81" s="24" t="s">
        <v>151</v>
      </c>
      <c r="BM81" s="24" t="s">
        <v>1140</v>
      </c>
    </row>
    <row r="82" spans="2:65" s="11" customFormat="1" ht="13.5">
      <c r="B82" s="207"/>
      <c r="C82" s="208"/>
      <c r="D82" s="204" t="s">
        <v>155</v>
      </c>
      <c r="E82" s="209" t="s">
        <v>76</v>
      </c>
      <c r="F82" s="210" t="s">
        <v>1141</v>
      </c>
      <c r="G82" s="208"/>
      <c r="H82" s="211">
        <v>1</v>
      </c>
      <c r="I82" s="212"/>
      <c r="J82" s="208"/>
      <c r="K82" s="208"/>
      <c r="L82" s="213"/>
      <c r="M82" s="214"/>
      <c r="N82" s="215"/>
      <c r="O82" s="215"/>
      <c r="P82" s="215"/>
      <c r="Q82" s="215"/>
      <c r="R82" s="215"/>
      <c r="S82" s="215"/>
      <c r="T82" s="216"/>
      <c r="AT82" s="217" t="s">
        <v>155</v>
      </c>
      <c r="AU82" s="217" t="s">
        <v>23</v>
      </c>
      <c r="AV82" s="11" t="s">
        <v>23</v>
      </c>
      <c r="AW82" s="11" t="s">
        <v>40</v>
      </c>
      <c r="AX82" s="11" t="s">
        <v>78</v>
      </c>
      <c r="AY82" s="217" t="s">
        <v>144</v>
      </c>
    </row>
    <row r="83" spans="2:65" s="11" customFormat="1" ht="13.5">
      <c r="B83" s="207"/>
      <c r="C83" s="208"/>
      <c r="D83" s="204" t="s">
        <v>155</v>
      </c>
      <c r="E83" s="209" t="s">
        <v>76</v>
      </c>
      <c r="F83" s="210" t="s">
        <v>1142</v>
      </c>
      <c r="G83" s="208"/>
      <c r="H83" s="211">
        <v>1</v>
      </c>
      <c r="I83" s="212"/>
      <c r="J83" s="208"/>
      <c r="K83" s="208"/>
      <c r="L83" s="213"/>
      <c r="M83" s="214"/>
      <c r="N83" s="215"/>
      <c r="O83" s="215"/>
      <c r="P83" s="215"/>
      <c r="Q83" s="215"/>
      <c r="R83" s="215"/>
      <c r="S83" s="215"/>
      <c r="T83" s="216"/>
      <c r="AT83" s="217" t="s">
        <v>155</v>
      </c>
      <c r="AU83" s="217" t="s">
        <v>23</v>
      </c>
      <c r="AV83" s="11" t="s">
        <v>23</v>
      </c>
      <c r="AW83" s="11" t="s">
        <v>40</v>
      </c>
      <c r="AX83" s="11" t="s">
        <v>78</v>
      </c>
      <c r="AY83" s="217" t="s">
        <v>144</v>
      </c>
    </row>
    <row r="84" spans="2:65" s="11" customFormat="1" ht="13.5">
      <c r="B84" s="207"/>
      <c r="C84" s="208"/>
      <c r="D84" s="204" t="s">
        <v>155</v>
      </c>
      <c r="E84" s="209" t="s">
        <v>76</v>
      </c>
      <c r="F84" s="210" t="s">
        <v>1143</v>
      </c>
      <c r="G84" s="208"/>
      <c r="H84" s="211">
        <v>1</v>
      </c>
      <c r="I84" s="212"/>
      <c r="J84" s="208"/>
      <c r="K84" s="208"/>
      <c r="L84" s="213"/>
      <c r="M84" s="214"/>
      <c r="N84" s="215"/>
      <c r="O84" s="215"/>
      <c r="P84" s="215"/>
      <c r="Q84" s="215"/>
      <c r="R84" s="215"/>
      <c r="S84" s="215"/>
      <c r="T84" s="216"/>
      <c r="AT84" s="217" t="s">
        <v>155</v>
      </c>
      <c r="AU84" s="217" t="s">
        <v>23</v>
      </c>
      <c r="AV84" s="11" t="s">
        <v>23</v>
      </c>
      <c r="AW84" s="11" t="s">
        <v>40</v>
      </c>
      <c r="AX84" s="11" t="s">
        <v>78</v>
      </c>
      <c r="AY84" s="217" t="s">
        <v>144</v>
      </c>
    </row>
    <row r="85" spans="2:65" s="12" customFormat="1" ht="13.5">
      <c r="B85" s="218"/>
      <c r="C85" s="219"/>
      <c r="D85" s="204" t="s">
        <v>155</v>
      </c>
      <c r="E85" s="220" t="s">
        <v>76</v>
      </c>
      <c r="F85" s="221" t="s">
        <v>158</v>
      </c>
      <c r="G85" s="219"/>
      <c r="H85" s="222">
        <v>3</v>
      </c>
      <c r="I85" s="223"/>
      <c r="J85" s="219"/>
      <c r="K85" s="219"/>
      <c r="L85" s="224"/>
      <c r="M85" s="225"/>
      <c r="N85" s="226"/>
      <c r="O85" s="226"/>
      <c r="P85" s="226"/>
      <c r="Q85" s="226"/>
      <c r="R85" s="226"/>
      <c r="S85" s="226"/>
      <c r="T85" s="227"/>
      <c r="AT85" s="228" t="s">
        <v>155</v>
      </c>
      <c r="AU85" s="228" t="s">
        <v>23</v>
      </c>
      <c r="AV85" s="12" t="s">
        <v>151</v>
      </c>
      <c r="AW85" s="12" t="s">
        <v>40</v>
      </c>
      <c r="AX85" s="12" t="s">
        <v>86</v>
      </c>
      <c r="AY85" s="228" t="s">
        <v>144</v>
      </c>
    </row>
    <row r="86" spans="2:65" s="1" customFormat="1" ht="25.5" customHeight="1">
      <c r="B86" s="41"/>
      <c r="C86" s="192" t="s">
        <v>23</v>
      </c>
      <c r="D86" s="192" t="s">
        <v>146</v>
      </c>
      <c r="E86" s="193" t="s">
        <v>1144</v>
      </c>
      <c r="F86" s="194" t="s">
        <v>1145</v>
      </c>
      <c r="G86" s="195" t="s">
        <v>1139</v>
      </c>
      <c r="H86" s="196">
        <v>3</v>
      </c>
      <c r="I86" s="402">
        <v>6874</v>
      </c>
      <c r="J86" s="198">
        <f>ROUND(I86*H86,2)</f>
        <v>20622</v>
      </c>
      <c r="K86" s="194" t="s">
        <v>76</v>
      </c>
      <c r="L86" s="61"/>
      <c r="M86" s="199" t="s">
        <v>76</v>
      </c>
      <c r="N86" s="200" t="s">
        <v>48</v>
      </c>
      <c r="O86" s="42"/>
      <c r="P86" s="201">
        <f>O86*H86</f>
        <v>0</v>
      </c>
      <c r="Q86" s="201">
        <v>0</v>
      </c>
      <c r="R86" s="201">
        <f>Q86*H86</f>
        <v>0</v>
      </c>
      <c r="S86" s="201">
        <v>0</v>
      </c>
      <c r="T86" s="202">
        <f>S86*H86</f>
        <v>0</v>
      </c>
      <c r="AR86" s="24" t="s">
        <v>151</v>
      </c>
      <c r="AT86" s="24" t="s">
        <v>146</v>
      </c>
      <c r="AU86" s="24" t="s">
        <v>23</v>
      </c>
      <c r="AY86" s="24" t="s">
        <v>144</v>
      </c>
      <c r="BE86" s="203">
        <f>IF(N86="základní",J86,0)</f>
        <v>20622</v>
      </c>
      <c r="BF86" s="203">
        <f>IF(N86="snížená",J86,0)</f>
        <v>0</v>
      </c>
      <c r="BG86" s="203">
        <f>IF(N86="zákl. přenesená",J86,0)</f>
        <v>0</v>
      </c>
      <c r="BH86" s="203">
        <f>IF(N86="sníž. přenesená",J86,0)</f>
        <v>0</v>
      </c>
      <c r="BI86" s="203">
        <f>IF(N86="nulová",J86,0)</f>
        <v>0</v>
      </c>
      <c r="BJ86" s="24" t="s">
        <v>86</v>
      </c>
      <c r="BK86" s="203">
        <f>ROUND(I86*H86,2)</f>
        <v>20622</v>
      </c>
      <c r="BL86" s="24" t="s">
        <v>151</v>
      </c>
      <c r="BM86" s="24" t="s">
        <v>1146</v>
      </c>
    </row>
    <row r="87" spans="2:65" s="11" customFormat="1" ht="13.5">
      <c r="B87" s="207"/>
      <c r="C87" s="208"/>
      <c r="D87" s="204" t="s">
        <v>155</v>
      </c>
      <c r="E87" s="209" t="s">
        <v>76</v>
      </c>
      <c r="F87" s="210" t="s">
        <v>1147</v>
      </c>
      <c r="G87" s="208"/>
      <c r="H87" s="211">
        <v>1</v>
      </c>
      <c r="I87" s="212"/>
      <c r="J87" s="208"/>
      <c r="K87" s="208"/>
      <c r="L87" s="213"/>
      <c r="M87" s="214"/>
      <c r="N87" s="215"/>
      <c r="O87" s="215"/>
      <c r="P87" s="215"/>
      <c r="Q87" s="215"/>
      <c r="R87" s="215"/>
      <c r="S87" s="215"/>
      <c r="T87" s="216"/>
      <c r="AT87" s="217" t="s">
        <v>155</v>
      </c>
      <c r="AU87" s="217" t="s">
        <v>23</v>
      </c>
      <c r="AV87" s="11" t="s">
        <v>23</v>
      </c>
      <c r="AW87" s="11" t="s">
        <v>40</v>
      </c>
      <c r="AX87" s="11" t="s">
        <v>78</v>
      </c>
      <c r="AY87" s="217" t="s">
        <v>144</v>
      </c>
    </row>
    <row r="88" spans="2:65" s="11" customFormat="1" ht="13.5">
      <c r="B88" s="207"/>
      <c r="C88" s="208"/>
      <c r="D88" s="204" t="s">
        <v>155</v>
      </c>
      <c r="E88" s="209" t="s">
        <v>76</v>
      </c>
      <c r="F88" s="210" t="s">
        <v>1148</v>
      </c>
      <c r="G88" s="208"/>
      <c r="H88" s="211">
        <v>1</v>
      </c>
      <c r="I88" s="212"/>
      <c r="J88" s="208"/>
      <c r="K88" s="208"/>
      <c r="L88" s="213"/>
      <c r="M88" s="214"/>
      <c r="N88" s="215"/>
      <c r="O88" s="215"/>
      <c r="P88" s="215"/>
      <c r="Q88" s="215"/>
      <c r="R88" s="215"/>
      <c r="S88" s="215"/>
      <c r="T88" s="216"/>
      <c r="AT88" s="217" t="s">
        <v>155</v>
      </c>
      <c r="AU88" s="217" t="s">
        <v>23</v>
      </c>
      <c r="AV88" s="11" t="s">
        <v>23</v>
      </c>
      <c r="AW88" s="11" t="s">
        <v>40</v>
      </c>
      <c r="AX88" s="11" t="s">
        <v>78</v>
      </c>
      <c r="AY88" s="217" t="s">
        <v>144</v>
      </c>
    </row>
    <row r="89" spans="2:65" s="11" customFormat="1" ht="13.5">
      <c r="B89" s="207"/>
      <c r="C89" s="208"/>
      <c r="D89" s="204" t="s">
        <v>155</v>
      </c>
      <c r="E89" s="209" t="s">
        <v>76</v>
      </c>
      <c r="F89" s="210" t="s">
        <v>1143</v>
      </c>
      <c r="G89" s="208"/>
      <c r="H89" s="211">
        <v>1</v>
      </c>
      <c r="I89" s="212"/>
      <c r="J89" s="208"/>
      <c r="K89" s="208"/>
      <c r="L89" s="213"/>
      <c r="M89" s="214"/>
      <c r="N89" s="215"/>
      <c r="O89" s="215"/>
      <c r="P89" s="215"/>
      <c r="Q89" s="215"/>
      <c r="R89" s="215"/>
      <c r="S89" s="215"/>
      <c r="T89" s="216"/>
      <c r="AT89" s="217" t="s">
        <v>155</v>
      </c>
      <c r="AU89" s="217" t="s">
        <v>23</v>
      </c>
      <c r="AV89" s="11" t="s">
        <v>23</v>
      </c>
      <c r="AW89" s="11" t="s">
        <v>40</v>
      </c>
      <c r="AX89" s="11" t="s">
        <v>78</v>
      </c>
      <c r="AY89" s="217" t="s">
        <v>144</v>
      </c>
    </row>
    <row r="90" spans="2:65" s="12" customFormat="1" ht="13.5">
      <c r="B90" s="218"/>
      <c r="C90" s="219"/>
      <c r="D90" s="204" t="s">
        <v>155</v>
      </c>
      <c r="E90" s="220" t="s">
        <v>76</v>
      </c>
      <c r="F90" s="221" t="s">
        <v>158</v>
      </c>
      <c r="G90" s="219"/>
      <c r="H90" s="222">
        <v>3</v>
      </c>
      <c r="I90" s="223"/>
      <c r="J90" s="219"/>
      <c r="K90" s="219"/>
      <c r="L90" s="224"/>
      <c r="M90" s="225"/>
      <c r="N90" s="226"/>
      <c r="O90" s="226"/>
      <c r="P90" s="226"/>
      <c r="Q90" s="226"/>
      <c r="R90" s="226"/>
      <c r="S90" s="226"/>
      <c r="T90" s="227"/>
      <c r="AT90" s="228" t="s">
        <v>155</v>
      </c>
      <c r="AU90" s="228" t="s">
        <v>23</v>
      </c>
      <c r="AV90" s="12" t="s">
        <v>151</v>
      </c>
      <c r="AW90" s="12" t="s">
        <v>40</v>
      </c>
      <c r="AX90" s="12" t="s">
        <v>86</v>
      </c>
      <c r="AY90" s="228" t="s">
        <v>144</v>
      </c>
    </row>
    <row r="91" spans="2:65" s="1" customFormat="1" ht="25.5" customHeight="1">
      <c r="B91" s="41"/>
      <c r="C91" s="192" t="s">
        <v>163</v>
      </c>
      <c r="D91" s="192" t="s">
        <v>146</v>
      </c>
      <c r="E91" s="193" t="s">
        <v>1149</v>
      </c>
      <c r="F91" s="194" t="s">
        <v>1150</v>
      </c>
      <c r="G91" s="195" t="s">
        <v>1151</v>
      </c>
      <c r="H91" s="196">
        <v>3.57</v>
      </c>
      <c r="I91" s="402">
        <v>387</v>
      </c>
      <c r="J91" s="198">
        <f>ROUND(I91*H91,2)</f>
        <v>1381.59</v>
      </c>
      <c r="K91" s="194" t="s">
        <v>76</v>
      </c>
      <c r="L91" s="61"/>
      <c r="M91" s="199" t="s">
        <v>76</v>
      </c>
      <c r="N91" s="200" t="s">
        <v>48</v>
      </c>
      <c r="O91" s="42"/>
      <c r="P91" s="201">
        <f>O91*H91</f>
        <v>0</v>
      </c>
      <c r="Q91" s="201">
        <v>0</v>
      </c>
      <c r="R91" s="201">
        <f>Q91*H91</f>
        <v>0</v>
      </c>
      <c r="S91" s="201">
        <v>0</v>
      </c>
      <c r="T91" s="202">
        <f>S91*H91</f>
        <v>0</v>
      </c>
      <c r="AR91" s="24" t="s">
        <v>151</v>
      </c>
      <c r="AT91" s="24" t="s">
        <v>146</v>
      </c>
      <c r="AU91" s="24" t="s">
        <v>23</v>
      </c>
      <c r="AY91" s="24" t="s">
        <v>144</v>
      </c>
      <c r="BE91" s="203">
        <f>IF(N91="základní",J91,0)</f>
        <v>1381.59</v>
      </c>
      <c r="BF91" s="203">
        <f>IF(N91="snížená",J91,0)</f>
        <v>0</v>
      </c>
      <c r="BG91" s="203">
        <f>IF(N91="zákl. přenesená",J91,0)</f>
        <v>0</v>
      </c>
      <c r="BH91" s="203">
        <f>IF(N91="sníž. přenesená",J91,0)</f>
        <v>0</v>
      </c>
      <c r="BI91" s="203">
        <f>IF(N91="nulová",J91,0)</f>
        <v>0</v>
      </c>
      <c r="BJ91" s="24" t="s">
        <v>86</v>
      </c>
      <c r="BK91" s="203">
        <f>ROUND(I91*H91,2)</f>
        <v>1381.59</v>
      </c>
      <c r="BL91" s="24" t="s">
        <v>151</v>
      </c>
      <c r="BM91" s="24" t="s">
        <v>1152</v>
      </c>
    </row>
    <row r="92" spans="2:65" s="11" customFormat="1" ht="13.5">
      <c r="B92" s="207"/>
      <c r="C92" s="208"/>
      <c r="D92" s="204" t="s">
        <v>155</v>
      </c>
      <c r="E92" s="209" t="s">
        <v>76</v>
      </c>
      <c r="F92" s="210" t="s">
        <v>1153</v>
      </c>
      <c r="G92" s="208"/>
      <c r="H92" s="211">
        <v>3.57</v>
      </c>
      <c r="I92" s="212"/>
      <c r="J92" s="208"/>
      <c r="K92" s="208"/>
      <c r="L92" s="213"/>
      <c r="M92" s="214"/>
      <c r="N92" s="215"/>
      <c r="O92" s="215"/>
      <c r="P92" s="215"/>
      <c r="Q92" s="215"/>
      <c r="R92" s="215"/>
      <c r="S92" s="215"/>
      <c r="T92" s="216"/>
      <c r="AT92" s="217" t="s">
        <v>155</v>
      </c>
      <c r="AU92" s="217" t="s">
        <v>23</v>
      </c>
      <c r="AV92" s="11" t="s">
        <v>23</v>
      </c>
      <c r="AW92" s="11" t="s">
        <v>40</v>
      </c>
      <c r="AX92" s="11" t="s">
        <v>78</v>
      </c>
      <c r="AY92" s="217" t="s">
        <v>144</v>
      </c>
    </row>
    <row r="93" spans="2:65" s="12" customFormat="1" ht="13.5">
      <c r="B93" s="218"/>
      <c r="C93" s="219"/>
      <c r="D93" s="204" t="s">
        <v>155</v>
      </c>
      <c r="E93" s="220" t="s">
        <v>76</v>
      </c>
      <c r="F93" s="221" t="s">
        <v>158</v>
      </c>
      <c r="G93" s="219"/>
      <c r="H93" s="222">
        <v>3.57</v>
      </c>
      <c r="I93" s="223"/>
      <c r="J93" s="219"/>
      <c r="K93" s="219"/>
      <c r="L93" s="224"/>
      <c r="M93" s="225"/>
      <c r="N93" s="226"/>
      <c r="O93" s="226"/>
      <c r="P93" s="226"/>
      <c r="Q93" s="226"/>
      <c r="R93" s="226"/>
      <c r="S93" s="226"/>
      <c r="T93" s="227"/>
      <c r="AT93" s="228" t="s">
        <v>155</v>
      </c>
      <c r="AU93" s="228" t="s">
        <v>23</v>
      </c>
      <c r="AV93" s="12" t="s">
        <v>151</v>
      </c>
      <c r="AW93" s="12" t="s">
        <v>40</v>
      </c>
      <c r="AX93" s="12" t="s">
        <v>86</v>
      </c>
      <c r="AY93" s="228" t="s">
        <v>144</v>
      </c>
    </row>
    <row r="94" spans="2:65" s="1" customFormat="1" ht="25.5" customHeight="1">
      <c r="B94" s="41"/>
      <c r="C94" s="192" t="s">
        <v>151</v>
      </c>
      <c r="D94" s="192" t="s">
        <v>146</v>
      </c>
      <c r="E94" s="193" t="s">
        <v>1154</v>
      </c>
      <c r="F94" s="194" t="s">
        <v>1155</v>
      </c>
      <c r="G94" s="195" t="s">
        <v>1151</v>
      </c>
      <c r="H94" s="196">
        <v>3.57</v>
      </c>
      <c r="I94" s="402">
        <v>589</v>
      </c>
      <c r="J94" s="198">
        <f>ROUND(I94*H94,2)</f>
        <v>2102.73</v>
      </c>
      <c r="K94" s="194" t="s">
        <v>76</v>
      </c>
      <c r="L94" s="61"/>
      <c r="M94" s="199" t="s">
        <v>76</v>
      </c>
      <c r="N94" s="200" t="s">
        <v>48</v>
      </c>
      <c r="O94" s="42"/>
      <c r="P94" s="201">
        <f>O94*H94</f>
        <v>0</v>
      </c>
      <c r="Q94" s="201">
        <v>0</v>
      </c>
      <c r="R94" s="201">
        <f>Q94*H94</f>
        <v>0</v>
      </c>
      <c r="S94" s="201">
        <v>0</v>
      </c>
      <c r="T94" s="202">
        <f>S94*H94</f>
        <v>0</v>
      </c>
      <c r="AR94" s="24" t="s">
        <v>151</v>
      </c>
      <c r="AT94" s="24" t="s">
        <v>146</v>
      </c>
      <c r="AU94" s="24" t="s">
        <v>23</v>
      </c>
      <c r="AY94" s="24" t="s">
        <v>144</v>
      </c>
      <c r="BE94" s="203">
        <f>IF(N94="základní",J94,0)</f>
        <v>2102.73</v>
      </c>
      <c r="BF94" s="203">
        <f>IF(N94="snížená",J94,0)</f>
        <v>0</v>
      </c>
      <c r="BG94" s="203">
        <f>IF(N94="zákl. přenesená",J94,0)</f>
        <v>0</v>
      </c>
      <c r="BH94" s="203">
        <f>IF(N94="sníž. přenesená",J94,0)</f>
        <v>0</v>
      </c>
      <c r="BI94" s="203">
        <f>IF(N94="nulová",J94,0)</f>
        <v>0</v>
      </c>
      <c r="BJ94" s="24" t="s">
        <v>86</v>
      </c>
      <c r="BK94" s="203">
        <f>ROUND(I94*H94,2)</f>
        <v>2102.73</v>
      </c>
      <c r="BL94" s="24" t="s">
        <v>151</v>
      </c>
      <c r="BM94" s="24" t="s">
        <v>1156</v>
      </c>
    </row>
    <row r="95" spans="2:65" s="11" customFormat="1" ht="13.5">
      <c r="B95" s="207"/>
      <c r="C95" s="208"/>
      <c r="D95" s="204" t="s">
        <v>155</v>
      </c>
      <c r="E95" s="209" t="s">
        <v>76</v>
      </c>
      <c r="F95" s="210" t="s">
        <v>1153</v>
      </c>
      <c r="G95" s="208"/>
      <c r="H95" s="211">
        <v>3.57</v>
      </c>
      <c r="I95" s="212"/>
      <c r="J95" s="208"/>
      <c r="K95" s="208"/>
      <c r="L95" s="213"/>
      <c r="M95" s="214"/>
      <c r="N95" s="215"/>
      <c r="O95" s="215"/>
      <c r="P95" s="215"/>
      <c r="Q95" s="215"/>
      <c r="R95" s="215"/>
      <c r="S95" s="215"/>
      <c r="T95" s="216"/>
      <c r="AT95" s="217" t="s">
        <v>155</v>
      </c>
      <c r="AU95" s="217" t="s">
        <v>23</v>
      </c>
      <c r="AV95" s="11" t="s">
        <v>23</v>
      </c>
      <c r="AW95" s="11" t="s">
        <v>40</v>
      </c>
      <c r="AX95" s="11" t="s">
        <v>78</v>
      </c>
      <c r="AY95" s="217" t="s">
        <v>144</v>
      </c>
    </row>
    <row r="96" spans="2:65" s="12" customFormat="1" ht="13.5">
      <c r="B96" s="218"/>
      <c r="C96" s="219"/>
      <c r="D96" s="204" t="s">
        <v>155</v>
      </c>
      <c r="E96" s="220" t="s">
        <v>76</v>
      </c>
      <c r="F96" s="221" t="s">
        <v>158</v>
      </c>
      <c r="G96" s="219"/>
      <c r="H96" s="222">
        <v>3.57</v>
      </c>
      <c r="I96" s="223"/>
      <c r="J96" s="219"/>
      <c r="K96" s="219"/>
      <c r="L96" s="224"/>
      <c r="M96" s="225"/>
      <c r="N96" s="226"/>
      <c r="O96" s="226"/>
      <c r="P96" s="226"/>
      <c r="Q96" s="226"/>
      <c r="R96" s="226"/>
      <c r="S96" s="226"/>
      <c r="T96" s="227"/>
      <c r="AT96" s="228" t="s">
        <v>155</v>
      </c>
      <c r="AU96" s="228" t="s">
        <v>23</v>
      </c>
      <c r="AV96" s="12" t="s">
        <v>151</v>
      </c>
      <c r="AW96" s="12" t="s">
        <v>40</v>
      </c>
      <c r="AX96" s="12" t="s">
        <v>86</v>
      </c>
      <c r="AY96" s="228" t="s">
        <v>144</v>
      </c>
    </row>
    <row r="97" spans="2:65" s="1" customFormat="1" ht="25.5" customHeight="1">
      <c r="B97" s="41"/>
      <c r="C97" s="192" t="s">
        <v>172</v>
      </c>
      <c r="D97" s="192" t="s">
        <v>146</v>
      </c>
      <c r="E97" s="193" t="s">
        <v>1157</v>
      </c>
      <c r="F97" s="194" t="s">
        <v>1158</v>
      </c>
      <c r="G97" s="195" t="s">
        <v>502</v>
      </c>
      <c r="H97" s="196">
        <v>17</v>
      </c>
      <c r="I97" s="402">
        <v>897</v>
      </c>
      <c r="J97" s="198">
        <f>ROUND(I97*H97,2)</f>
        <v>15249</v>
      </c>
      <c r="K97" s="194" t="s">
        <v>76</v>
      </c>
      <c r="L97" s="61"/>
      <c r="M97" s="199" t="s">
        <v>76</v>
      </c>
      <c r="N97" s="200" t="s">
        <v>48</v>
      </c>
      <c r="O97" s="42"/>
      <c r="P97" s="201">
        <f>O97*H97</f>
        <v>0</v>
      </c>
      <c r="Q97" s="201">
        <v>0</v>
      </c>
      <c r="R97" s="201">
        <f>Q97*H97</f>
        <v>0</v>
      </c>
      <c r="S97" s="201">
        <v>0</v>
      </c>
      <c r="T97" s="202">
        <f>S97*H97</f>
        <v>0</v>
      </c>
      <c r="AR97" s="24" t="s">
        <v>151</v>
      </c>
      <c r="AT97" s="24" t="s">
        <v>146</v>
      </c>
      <c r="AU97" s="24" t="s">
        <v>23</v>
      </c>
      <c r="AY97" s="24" t="s">
        <v>144</v>
      </c>
      <c r="BE97" s="203">
        <f>IF(N97="základní",J97,0)</f>
        <v>15249</v>
      </c>
      <c r="BF97" s="203">
        <f>IF(N97="snížená",J97,0)</f>
        <v>0</v>
      </c>
      <c r="BG97" s="203">
        <f>IF(N97="zákl. přenesená",J97,0)</f>
        <v>0</v>
      </c>
      <c r="BH97" s="203">
        <f>IF(N97="sníž. přenesená",J97,0)</f>
        <v>0</v>
      </c>
      <c r="BI97" s="203">
        <f>IF(N97="nulová",J97,0)</f>
        <v>0</v>
      </c>
      <c r="BJ97" s="24" t="s">
        <v>86</v>
      </c>
      <c r="BK97" s="203">
        <f>ROUND(I97*H97,2)</f>
        <v>15249</v>
      </c>
      <c r="BL97" s="24" t="s">
        <v>151</v>
      </c>
      <c r="BM97" s="24" t="s">
        <v>1159</v>
      </c>
    </row>
    <row r="98" spans="2:65" s="11" customFormat="1" ht="13.5">
      <c r="B98" s="207"/>
      <c r="C98" s="208"/>
      <c r="D98" s="204" t="s">
        <v>155</v>
      </c>
      <c r="E98" s="209" t="s">
        <v>76</v>
      </c>
      <c r="F98" s="210" t="s">
        <v>1160</v>
      </c>
      <c r="G98" s="208"/>
      <c r="H98" s="211">
        <v>17</v>
      </c>
      <c r="I98" s="212"/>
      <c r="J98" s="208"/>
      <c r="K98" s="208"/>
      <c r="L98" s="213"/>
      <c r="M98" s="214"/>
      <c r="N98" s="215"/>
      <c r="O98" s="215"/>
      <c r="P98" s="215"/>
      <c r="Q98" s="215"/>
      <c r="R98" s="215"/>
      <c r="S98" s="215"/>
      <c r="T98" s="216"/>
      <c r="AT98" s="217" t="s">
        <v>155</v>
      </c>
      <c r="AU98" s="217" t="s">
        <v>23</v>
      </c>
      <c r="AV98" s="11" t="s">
        <v>23</v>
      </c>
      <c r="AW98" s="11" t="s">
        <v>40</v>
      </c>
      <c r="AX98" s="11" t="s">
        <v>78</v>
      </c>
      <c r="AY98" s="217" t="s">
        <v>144</v>
      </c>
    </row>
    <row r="99" spans="2:65" s="12" customFormat="1" ht="13.5">
      <c r="B99" s="218"/>
      <c r="C99" s="219"/>
      <c r="D99" s="204" t="s">
        <v>155</v>
      </c>
      <c r="E99" s="220" t="s">
        <v>76</v>
      </c>
      <c r="F99" s="221" t="s">
        <v>158</v>
      </c>
      <c r="G99" s="219"/>
      <c r="H99" s="222">
        <v>17</v>
      </c>
      <c r="I99" s="223"/>
      <c r="J99" s="219"/>
      <c r="K99" s="219"/>
      <c r="L99" s="224"/>
      <c r="M99" s="225"/>
      <c r="N99" s="226"/>
      <c r="O99" s="226"/>
      <c r="P99" s="226"/>
      <c r="Q99" s="226"/>
      <c r="R99" s="226"/>
      <c r="S99" s="226"/>
      <c r="T99" s="227"/>
      <c r="AT99" s="228" t="s">
        <v>155</v>
      </c>
      <c r="AU99" s="228" t="s">
        <v>23</v>
      </c>
      <c r="AV99" s="12" t="s">
        <v>151</v>
      </c>
      <c r="AW99" s="12" t="s">
        <v>40</v>
      </c>
      <c r="AX99" s="12" t="s">
        <v>86</v>
      </c>
      <c r="AY99" s="228" t="s">
        <v>144</v>
      </c>
    </row>
    <row r="100" spans="2:65" s="1" customFormat="1" ht="25.5" customHeight="1">
      <c r="B100" s="41"/>
      <c r="C100" s="192" t="s">
        <v>178</v>
      </c>
      <c r="D100" s="192" t="s">
        <v>146</v>
      </c>
      <c r="E100" s="193" t="s">
        <v>1161</v>
      </c>
      <c r="F100" s="194" t="s">
        <v>1162</v>
      </c>
      <c r="G100" s="195" t="s">
        <v>502</v>
      </c>
      <c r="H100" s="196">
        <v>17</v>
      </c>
      <c r="I100" s="402">
        <v>368</v>
      </c>
      <c r="J100" s="198">
        <f>ROUND(I100*H100,2)</f>
        <v>6256</v>
      </c>
      <c r="K100" s="194" t="s">
        <v>76</v>
      </c>
      <c r="L100" s="61"/>
      <c r="M100" s="199" t="s">
        <v>76</v>
      </c>
      <c r="N100" s="200" t="s">
        <v>48</v>
      </c>
      <c r="O100" s="42"/>
      <c r="P100" s="201">
        <f>O100*H100</f>
        <v>0</v>
      </c>
      <c r="Q100" s="201">
        <v>0</v>
      </c>
      <c r="R100" s="201">
        <f>Q100*H100</f>
        <v>0</v>
      </c>
      <c r="S100" s="201">
        <v>0</v>
      </c>
      <c r="T100" s="202">
        <f>S100*H100</f>
        <v>0</v>
      </c>
      <c r="AR100" s="24" t="s">
        <v>151</v>
      </c>
      <c r="AT100" s="24" t="s">
        <v>146</v>
      </c>
      <c r="AU100" s="24" t="s">
        <v>23</v>
      </c>
      <c r="AY100" s="24" t="s">
        <v>144</v>
      </c>
      <c r="BE100" s="203">
        <f>IF(N100="základní",J100,0)</f>
        <v>6256</v>
      </c>
      <c r="BF100" s="203">
        <f>IF(N100="snížená",J100,0)</f>
        <v>0</v>
      </c>
      <c r="BG100" s="203">
        <f>IF(N100="zákl. přenesená",J100,0)</f>
        <v>0</v>
      </c>
      <c r="BH100" s="203">
        <f>IF(N100="sníž. přenesená",J100,0)</f>
        <v>0</v>
      </c>
      <c r="BI100" s="203">
        <f>IF(N100="nulová",J100,0)</f>
        <v>0</v>
      </c>
      <c r="BJ100" s="24" t="s">
        <v>86</v>
      </c>
      <c r="BK100" s="203">
        <f>ROUND(I100*H100,2)</f>
        <v>6256</v>
      </c>
      <c r="BL100" s="24" t="s">
        <v>151</v>
      </c>
      <c r="BM100" s="24" t="s">
        <v>1163</v>
      </c>
    </row>
    <row r="101" spans="2:65" s="11" customFormat="1" ht="13.5">
      <c r="B101" s="207"/>
      <c r="C101" s="208"/>
      <c r="D101" s="204" t="s">
        <v>155</v>
      </c>
      <c r="E101" s="209" t="s">
        <v>76</v>
      </c>
      <c r="F101" s="210" t="s">
        <v>1160</v>
      </c>
      <c r="G101" s="208"/>
      <c r="H101" s="211">
        <v>17</v>
      </c>
      <c r="I101" s="212"/>
      <c r="J101" s="208"/>
      <c r="K101" s="208"/>
      <c r="L101" s="213"/>
      <c r="M101" s="214"/>
      <c r="N101" s="215"/>
      <c r="O101" s="215"/>
      <c r="P101" s="215"/>
      <c r="Q101" s="215"/>
      <c r="R101" s="215"/>
      <c r="S101" s="215"/>
      <c r="T101" s="216"/>
      <c r="AT101" s="217" t="s">
        <v>155</v>
      </c>
      <c r="AU101" s="217" t="s">
        <v>23</v>
      </c>
      <c r="AV101" s="11" t="s">
        <v>23</v>
      </c>
      <c r="AW101" s="11" t="s">
        <v>40</v>
      </c>
      <c r="AX101" s="11" t="s">
        <v>78</v>
      </c>
      <c r="AY101" s="217" t="s">
        <v>144</v>
      </c>
    </row>
    <row r="102" spans="2:65" s="12" customFormat="1" ht="13.5">
      <c r="B102" s="218"/>
      <c r="C102" s="219"/>
      <c r="D102" s="204" t="s">
        <v>155</v>
      </c>
      <c r="E102" s="220" t="s">
        <v>76</v>
      </c>
      <c r="F102" s="221" t="s">
        <v>158</v>
      </c>
      <c r="G102" s="219"/>
      <c r="H102" s="222">
        <v>17</v>
      </c>
      <c r="I102" s="223"/>
      <c r="J102" s="219"/>
      <c r="K102" s="219"/>
      <c r="L102" s="224"/>
      <c r="M102" s="225"/>
      <c r="N102" s="226"/>
      <c r="O102" s="226"/>
      <c r="P102" s="226"/>
      <c r="Q102" s="226"/>
      <c r="R102" s="226"/>
      <c r="S102" s="226"/>
      <c r="T102" s="227"/>
      <c r="AT102" s="228" t="s">
        <v>155</v>
      </c>
      <c r="AU102" s="228" t="s">
        <v>23</v>
      </c>
      <c r="AV102" s="12" t="s">
        <v>151</v>
      </c>
      <c r="AW102" s="12" t="s">
        <v>40</v>
      </c>
      <c r="AX102" s="12" t="s">
        <v>86</v>
      </c>
      <c r="AY102" s="228" t="s">
        <v>144</v>
      </c>
    </row>
    <row r="103" spans="2:65" s="1" customFormat="1" ht="16.5" customHeight="1">
      <c r="B103" s="41"/>
      <c r="C103" s="192" t="s">
        <v>182</v>
      </c>
      <c r="D103" s="192" t="s">
        <v>146</v>
      </c>
      <c r="E103" s="193" t="s">
        <v>1164</v>
      </c>
      <c r="F103" s="194" t="s">
        <v>1165</v>
      </c>
      <c r="G103" s="195" t="s">
        <v>502</v>
      </c>
      <c r="H103" s="196">
        <v>3</v>
      </c>
      <c r="I103" s="402">
        <v>2250</v>
      </c>
      <c r="J103" s="198">
        <f>ROUND(I103*H103,2)</f>
        <v>6750</v>
      </c>
      <c r="K103" s="194" t="s">
        <v>76</v>
      </c>
      <c r="L103" s="61"/>
      <c r="M103" s="199" t="s">
        <v>76</v>
      </c>
      <c r="N103" s="200" t="s">
        <v>48</v>
      </c>
      <c r="O103" s="42"/>
      <c r="P103" s="201">
        <f>O103*H103</f>
        <v>0</v>
      </c>
      <c r="Q103" s="201">
        <v>0</v>
      </c>
      <c r="R103" s="201">
        <f>Q103*H103</f>
        <v>0</v>
      </c>
      <c r="S103" s="201">
        <v>0</v>
      </c>
      <c r="T103" s="202">
        <f>S103*H103</f>
        <v>0</v>
      </c>
      <c r="AR103" s="24" t="s">
        <v>151</v>
      </c>
      <c r="AT103" s="24" t="s">
        <v>146</v>
      </c>
      <c r="AU103" s="24" t="s">
        <v>23</v>
      </c>
      <c r="AY103" s="24" t="s">
        <v>144</v>
      </c>
      <c r="BE103" s="203">
        <f>IF(N103="základní",J103,0)</f>
        <v>6750</v>
      </c>
      <c r="BF103" s="203">
        <f>IF(N103="snížená",J103,0)</f>
        <v>0</v>
      </c>
      <c r="BG103" s="203">
        <f>IF(N103="zákl. přenesená",J103,0)</f>
        <v>0</v>
      </c>
      <c r="BH103" s="203">
        <f>IF(N103="sníž. přenesená",J103,0)</f>
        <v>0</v>
      </c>
      <c r="BI103" s="203">
        <f>IF(N103="nulová",J103,0)</f>
        <v>0</v>
      </c>
      <c r="BJ103" s="24" t="s">
        <v>86</v>
      </c>
      <c r="BK103" s="203">
        <f>ROUND(I103*H103,2)</f>
        <v>6750</v>
      </c>
      <c r="BL103" s="24" t="s">
        <v>151</v>
      </c>
      <c r="BM103" s="24" t="s">
        <v>1166</v>
      </c>
    </row>
    <row r="104" spans="2:65" s="11" customFormat="1" ht="13.5">
      <c r="B104" s="207"/>
      <c r="C104" s="208"/>
      <c r="D104" s="204" t="s">
        <v>155</v>
      </c>
      <c r="E104" s="209" t="s">
        <v>76</v>
      </c>
      <c r="F104" s="210" t="s">
        <v>1167</v>
      </c>
      <c r="G104" s="208"/>
      <c r="H104" s="211">
        <v>3</v>
      </c>
      <c r="I104" s="212"/>
      <c r="J104" s="208"/>
      <c r="K104" s="208"/>
      <c r="L104" s="213"/>
      <c r="M104" s="214"/>
      <c r="N104" s="215"/>
      <c r="O104" s="215"/>
      <c r="P104" s="215"/>
      <c r="Q104" s="215"/>
      <c r="R104" s="215"/>
      <c r="S104" s="215"/>
      <c r="T104" s="216"/>
      <c r="AT104" s="217" t="s">
        <v>155</v>
      </c>
      <c r="AU104" s="217" t="s">
        <v>23</v>
      </c>
      <c r="AV104" s="11" t="s">
        <v>23</v>
      </c>
      <c r="AW104" s="11" t="s">
        <v>40</v>
      </c>
      <c r="AX104" s="11" t="s">
        <v>78</v>
      </c>
      <c r="AY104" s="217" t="s">
        <v>144</v>
      </c>
    </row>
    <row r="105" spans="2:65" s="12" customFormat="1" ht="13.5">
      <c r="B105" s="218"/>
      <c r="C105" s="219"/>
      <c r="D105" s="204" t="s">
        <v>155</v>
      </c>
      <c r="E105" s="220" t="s">
        <v>76</v>
      </c>
      <c r="F105" s="221" t="s">
        <v>158</v>
      </c>
      <c r="G105" s="219"/>
      <c r="H105" s="222">
        <v>3</v>
      </c>
      <c r="I105" s="223"/>
      <c r="J105" s="219"/>
      <c r="K105" s="219"/>
      <c r="L105" s="224"/>
      <c r="M105" s="225"/>
      <c r="N105" s="226"/>
      <c r="O105" s="226"/>
      <c r="P105" s="226"/>
      <c r="Q105" s="226"/>
      <c r="R105" s="226"/>
      <c r="S105" s="226"/>
      <c r="T105" s="227"/>
      <c r="AT105" s="228" t="s">
        <v>155</v>
      </c>
      <c r="AU105" s="228" t="s">
        <v>23</v>
      </c>
      <c r="AV105" s="12" t="s">
        <v>151</v>
      </c>
      <c r="AW105" s="12" t="s">
        <v>40</v>
      </c>
      <c r="AX105" s="12" t="s">
        <v>86</v>
      </c>
      <c r="AY105" s="228" t="s">
        <v>144</v>
      </c>
    </row>
    <row r="106" spans="2:65" s="1" customFormat="1" ht="25.5" customHeight="1">
      <c r="B106" s="41"/>
      <c r="C106" s="192" t="s">
        <v>187</v>
      </c>
      <c r="D106" s="192" t="s">
        <v>146</v>
      </c>
      <c r="E106" s="193" t="s">
        <v>1168</v>
      </c>
      <c r="F106" s="194" t="s">
        <v>1169</v>
      </c>
      <c r="G106" s="195" t="s">
        <v>1170</v>
      </c>
      <c r="H106" s="196">
        <v>13</v>
      </c>
      <c r="I106" s="402">
        <v>1445</v>
      </c>
      <c r="J106" s="198">
        <f>ROUND(I106*H106,2)</f>
        <v>18785</v>
      </c>
      <c r="K106" s="194" t="s">
        <v>76</v>
      </c>
      <c r="L106" s="61"/>
      <c r="M106" s="199" t="s">
        <v>76</v>
      </c>
      <c r="N106" s="200" t="s">
        <v>48</v>
      </c>
      <c r="O106" s="42"/>
      <c r="P106" s="201">
        <f>O106*H106</f>
        <v>0</v>
      </c>
      <c r="Q106" s="201">
        <v>0</v>
      </c>
      <c r="R106" s="201">
        <f>Q106*H106</f>
        <v>0</v>
      </c>
      <c r="S106" s="201">
        <v>0</v>
      </c>
      <c r="T106" s="202">
        <f>S106*H106</f>
        <v>0</v>
      </c>
      <c r="AR106" s="24" t="s">
        <v>151</v>
      </c>
      <c r="AT106" s="24" t="s">
        <v>146</v>
      </c>
      <c r="AU106" s="24" t="s">
        <v>23</v>
      </c>
      <c r="AY106" s="24" t="s">
        <v>144</v>
      </c>
      <c r="BE106" s="203">
        <f>IF(N106="základní",J106,0)</f>
        <v>18785</v>
      </c>
      <c r="BF106" s="203">
        <f>IF(N106="snížená",J106,0)</f>
        <v>0</v>
      </c>
      <c r="BG106" s="203">
        <f>IF(N106="zákl. přenesená",J106,0)</f>
        <v>0</v>
      </c>
      <c r="BH106" s="203">
        <f>IF(N106="sníž. přenesená",J106,0)</f>
        <v>0</v>
      </c>
      <c r="BI106" s="203">
        <f>IF(N106="nulová",J106,0)</f>
        <v>0</v>
      </c>
      <c r="BJ106" s="24" t="s">
        <v>86</v>
      </c>
      <c r="BK106" s="203">
        <f>ROUND(I106*H106,2)</f>
        <v>18785</v>
      </c>
      <c r="BL106" s="24" t="s">
        <v>151</v>
      </c>
      <c r="BM106" s="24" t="s">
        <v>1171</v>
      </c>
    </row>
    <row r="107" spans="2:65" s="11" customFormat="1" ht="13.5">
      <c r="B107" s="207"/>
      <c r="C107" s="208"/>
      <c r="D107" s="204" t="s">
        <v>155</v>
      </c>
      <c r="E107" s="209" t="s">
        <v>76</v>
      </c>
      <c r="F107" s="210" t="s">
        <v>1172</v>
      </c>
      <c r="G107" s="208"/>
      <c r="H107" s="211">
        <v>13</v>
      </c>
      <c r="I107" s="212"/>
      <c r="J107" s="208"/>
      <c r="K107" s="208"/>
      <c r="L107" s="213"/>
      <c r="M107" s="214"/>
      <c r="N107" s="215"/>
      <c r="O107" s="215"/>
      <c r="P107" s="215"/>
      <c r="Q107" s="215"/>
      <c r="R107" s="215"/>
      <c r="S107" s="215"/>
      <c r="T107" s="216"/>
      <c r="AT107" s="217" t="s">
        <v>155</v>
      </c>
      <c r="AU107" s="217" t="s">
        <v>23</v>
      </c>
      <c r="AV107" s="11" t="s">
        <v>23</v>
      </c>
      <c r="AW107" s="11" t="s">
        <v>40</v>
      </c>
      <c r="AX107" s="11" t="s">
        <v>78</v>
      </c>
      <c r="AY107" s="217" t="s">
        <v>144</v>
      </c>
    </row>
    <row r="108" spans="2:65" s="12" customFormat="1" ht="13.5">
      <c r="B108" s="218"/>
      <c r="C108" s="219"/>
      <c r="D108" s="204" t="s">
        <v>155</v>
      </c>
      <c r="E108" s="220" t="s">
        <v>76</v>
      </c>
      <c r="F108" s="221" t="s">
        <v>158</v>
      </c>
      <c r="G108" s="219"/>
      <c r="H108" s="222">
        <v>13</v>
      </c>
      <c r="I108" s="223"/>
      <c r="J108" s="219"/>
      <c r="K108" s="219"/>
      <c r="L108" s="224"/>
      <c r="M108" s="225"/>
      <c r="N108" s="226"/>
      <c r="O108" s="226"/>
      <c r="P108" s="226"/>
      <c r="Q108" s="226"/>
      <c r="R108" s="226"/>
      <c r="S108" s="226"/>
      <c r="T108" s="227"/>
      <c r="AT108" s="228" t="s">
        <v>155</v>
      </c>
      <c r="AU108" s="228" t="s">
        <v>23</v>
      </c>
      <c r="AV108" s="12" t="s">
        <v>151</v>
      </c>
      <c r="AW108" s="12" t="s">
        <v>40</v>
      </c>
      <c r="AX108" s="12" t="s">
        <v>86</v>
      </c>
      <c r="AY108" s="228" t="s">
        <v>144</v>
      </c>
    </row>
    <row r="109" spans="2:65" s="1" customFormat="1" ht="25.5" customHeight="1">
      <c r="B109" s="41"/>
      <c r="C109" s="192" t="s">
        <v>191</v>
      </c>
      <c r="D109" s="192" t="s">
        <v>146</v>
      </c>
      <c r="E109" s="193" t="s">
        <v>1173</v>
      </c>
      <c r="F109" s="194" t="s">
        <v>1174</v>
      </c>
      <c r="G109" s="195" t="s">
        <v>76</v>
      </c>
      <c r="H109" s="196">
        <v>6</v>
      </c>
      <c r="I109" s="402">
        <v>458</v>
      </c>
      <c r="J109" s="198">
        <f>ROUND(I109*H109,2)</f>
        <v>2748</v>
      </c>
      <c r="K109" s="194" t="s">
        <v>76</v>
      </c>
      <c r="L109" s="61"/>
      <c r="M109" s="199" t="s">
        <v>76</v>
      </c>
      <c r="N109" s="200" t="s">
        <v>48</v>
      </c>
      <c r="O109" s="42"/>
      <c r="P109" s="201">
        <f>O109*H109</f>
        <v>0</v>
      </c>
      <c r="Q109" s="201">
        <v>0</v>
      </c>
      <c r="R109" s="201">
        <f>Q109*H109</f>
        <v>0</v>
      </c>
      <c r="S109" s="201">
        <v>0</v>
      </c>
      <c r="T109" s="202">
        <f>S109*H109</f>
        <v>0</v>
      </c>
      <c r="AR109" s="24" t="s">
        <v>151</v>
      </c>
      <c r="AT109" s="24" t="s">
        <v>146</v>
      </c>
      <c r="AU109" s="24" t="s">
        <v>23</v>
      </c>
      <c r="AY109" s="24" t="s">
        <v>144</v>
      </c>
      <c r="BE109" s="203">
        <f>IF(N109="základní",J109,0)</f>
        <v>2748</v>
      </c>
      <c r="BF109" s="203">
        <f>IF(N109="snížená",J109,0)</f>
        <v>0</v>
      </c>
      <c r="BG109" s="203">
        <f>IF(N109="zákl. přenesená",J109,0)</f>
        <v>0</v>
      </c>
      <c r="BH109" s="203">
        <f>IF(N109="sníž. přenesená",J109,0)</f>
        <v>0</v>
      </c>
      <c r="BI109" s="203">
        <f>IF(N109="nulová",J109,0)</f>
        <v>0</v>
      </c>
      <c r="BJ109" s="24" t="s">
        <v>86</v>
      </c>
      <c r="BK109" s="203">
        <f>ROUND(I109*H109,2)</f>
        <v>2748</v>
      </c>
      <c r="BL109" s="24" t="s">
        <v>151</v>
      </c>
      <c r="BM109" s="24" t="s">
        <v>1175</v>
      </c>
    </row>
    <row r="110" spans="2:65" s="11" customFormat="1" ht="13.5">
      <c r="B110" s="207"/>
      <c r="C110" s="208"/>
      <c r="D110" s="204" t="s">
        <v>155</v>
      </c>
      <c r="E110" s="209" t="s">
        <v>76</v>
      </c>
      <c r="F110" s="210" t="s">
        <v>1176</v>
      </c>
      <c r="G110" s="208"/>
      <c r="H110" s="211">
        <v>6</v>
      </c>
      <c r="I110" s="212"/>
      <c r="J110" s="208"/>
      <c r="K110" s="208"/>
      <c r="L110" s="213"/>
      <c r="M110" s="214"/>
      <c r="N110" s="215"/>
      <c r="O110" s="215"/>
      <c r="P110" s="215"/>
      <c r="Q110" s="215"/>
      <c r="R110" s="215"/>
      <c r="S110" s="215"/>
      <c r="T110" s="216"/>
      <c r="AT110" s="217" t="s">
        <v>155</v>
      </c>
      <c r="AU110" s="217" t="s">
        <v>23</v>
      </c>
      <c r="AV110" s="11" t="s">
        <v>23</v>
      </c>
      <c r="AW110" s="11" t="s">
        <v>40</v>
      </c>
      <c r="AX110" s="11" t="s">
        <v>78</v>
      </c>
      <c r="AY110" s="217" t="s">
        <v>144</v>
      </c>
    </row>
    <row r="111" spans="2:65" s="12" customFormat="1" ht="13.5">
      <c r="B111" s="218"/>
      <c r="C111" s="219"/>
      <c r="D111" s="204" t="s">
        <v>155</v>
      </c>
      <c r="E111" s="220" t="s">
        <v>76</v>
      </c>
      <c r="F111" s="221" t="s">
        <v>158</v>
      </c>
      <c r="G111" s="219"/>
      <c r="H111" s="222">
        <v>6</v>
      </c>
      <c r="I111" s="223"/>
      <c r="J111" s="219"/>
      <c r="K111" s="219"/>
      <c r="L111" s="224"/>
      <c r="M111" s="263"/>
      <c r="N111" s="264"/>
      <c r="O111" s="264"/>
      <c r="P111" s="264"/>
      <c r="Q111" s="264"/>
      <c r="R111" s="264"/>
      <c r="S111" s="264"/>
      <c r="T111" s="265"/>
      <c r="AT111" s="228" t="s">
        <v>155</v>
      </c>
      <c r="AU111" s="228" t="s">
        <v>23</v>
      </c>
      <c r="AV111" s="12" t="s">
        <v>151</v>
      </c>
      <c r="AW111" s="12" t="s">
        <v>40</v>
      </c>
      <c r="AX111" s="12" t="s">
        <v>86</v>
      </c>
      <c r="AY111" s="228" t="s">
        <v>144</v>
      </c>
    </row>
    <row r="112" spans="2:65" s="1" customFormat="1" ht="6.95" customHeight="1">
      <c r="B112" s="56"/>
      <c r="C112" s="57"/>
      <c r="D112" s="57"/>
      <c r="E112" s="57"/>
      <c r="F112" s="57"/>
      <c r="G112" s="57"/>
      <c r="H112" s="57"/>
      <c r="I112" s="139"/>
      <c r="J112" s="57"/>
      <c r="K112" s="57"/>
      <c r="L112" s="61"/>
    </row>
  </sheetData>
  <sheetProtection algorithmName="SHA-512" hashValue="L+usqUIgW+M2gEux/KLaGd+s8v/9REgk95iFspjuQH4mQxPjGv4y08DcSJOTt/04rjoETajfeH82KEoKidk54Q==" saltValue="58MN5UCt1dzKNzk90OiJARD0l1JJpC7bSDn0BCyJrOcWeSx0QDvo9TWxes5AP36GjHUpU9y0R+8n1sNzrnPUOw==" spinCount="100000" sheet="1" objects="1" scenarios="1" formatColumns="0" formatRows="0" autoFilter="0"/>
  <autoFilter ref="C77:K111"/>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0"/>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12"/>
      <c r="C1" s="112"/>
      <c r="D1" s="113" t="s">
        <v>1</v>
      </c>
      <c r="E1" s="112"/>
      <c r="F1" s="114" t="s">
        <v>106</v>
      </c>
      <c r="G1" s="393" t="s">
        <v>107</v>
      </c>
      <c r="H1" s="393"/>
      <c r="I1" s="115"/>
      <c r="J1" s="114" t="s">
        <v>108</v>
      </c>
      <c r="K1" s="113" t="s">
        <v>109</v>
      </c>
      <c r="L1" s="114" t="s">
        <v>110</v>
      </c>
      <c r="M1" s="114"/>
      <c r="N1" s="114"/>
      <c r="O1" s="114"/>
      <c r="P1" s="114"/>
      <c r="Q1" s="114"/>
      <c r="R1" s="114"/>
      <c r="S1" s="114"/>
      <c r="T1" s="114"/>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84"/>
      <c r="M2" s="384"/>
      <c r="N2" s="384"/>
      <c r="O2" s="384"/>
      <c r="P2" s="384"/>
      <c r="Q2" s="384"/>
      <c r="R2" s="384"/>
      <c r="S2" s="384"/>
      <c r="T2" s="384"/>
      <c r="U2" s="384"/>
      <c r="V2" s="384"/>
      <c r="AT2" s="24" t="s">
        <v>101</v>
      </c>
    </row>
    <row r="3" spans="1:70" ht="6.95" customHeight="1">
      <c r="B3" s="25"/>
      <c r="C3" s="26"/>
      <c r="D3" s="26"/>
      <c r="E3" s="26"/>
      <c r="F3" s="26"/>
      <c r="G3" s="26"/>
      <c r="H3" s="26"/>
      <c r="I3" s="116"/>
      <c r="J3" s="26"/>
      <c r="K3" s="27"/>
      <c r="AT3" s="24" t="s">
        <v>23</v>
      </c>
    </row>
    <row r="4" spans="1:70" ht="36.950000000000003" customHeight="1">
      <c r="B4" s="28"/>
      <c r="C4" s="29"/>
      <c r="D4" s="30" t="s">
        <v>111</v>
      </c>
      <c r="E4" s="29"/>
      <c r="F4" s="29"/>
      <c r="G4" s="29"/>
      <c r="H4" s="29"/>
      <c r="I4" s="117"/>
      <c r="J4" s="29"/>
      <c r="K4" s="31"/>
      <c r="M4" s="32" t="s">
        <v>12</v>
      </c>
      <c r="AT4" s="24" t="s">
        <v>6</v>
      </c>
    </row>
    <row r="5" spans="1:70" ht="6.95" customHeight="1">
      <c r="B5" s="28"/>
      <c r="C5" s="29"/>
      <c r="D5" s="29"/>
      <c r="E5" s="29"/>
      <c r="F5" s="29"/>
      <c r="G5" s="29"/>
      <c r="H5" s="29"/>
      <c r="I5" s="117"/>
      <c r="J5" s="29"/>
      <c r="K5" s="31"/>
    </row>
    <row r="6" spans="1:70">
      <c r="B6" s="28"/>
      <c r="C6" s="29"/>
      <c r="D6" s="37" t="s">
        <v>18</v>
      </c>
      <c r="E6" s="29"/>
      <c r="F6" s="29"/>
      <c r="G6" s="29"/>
      <c r="H6" s="29"/>
      <c r="I6" s="117"/>
      <c r="J6" s="29"/>
      <c r="K6" s="31"/>
    </row>
    <row r="7" spans="1:70" ht="16.5" customHeight="1">
      <c r="B7" s="28"/>
      <c r="C7" s="29"/>
      <c r="D7" s="29"/>
      <c r="E7" s="385" t="str">
        <f>'Rekapitulace stavby'!K6</f>
        <v>DECIN_HORNI OLDRICHOV_2.ET_RV_R0</v>
      </c>
      <c r="F7" s="386"/>
      <c r="G7" s="386"/>
      <c r="H7" s="386"/>
      <c r="I7" s="117"/>
      <c r="J7" s="29"/>
      <c r="K7" s="31"/>
    </row>
    <row r="8" spans="1:70" s="1" customFormat="1">
      <c r="B8" s="41"/>
      <c r="C8" s="42"/>
      <c r="D8" s="37" t="s">
        <v>112</v>
      </c>
      <c r="E8" s="42"/>
      <c r="F8" s="42"/>
      <c r="G8" s="42"/>
      <c r="H8" s="42"/>
      <c r="I8" s="118"/>
      <c r="J8" s="42"/>
      <c r="K8" s="45"/>
    </row>
    <row r="9" spans="1:70" s="1" customFormat="1" ht="36.950000000000003" customHeight="1">
      <c r="B9" s="41"/>
      <c r="C9" s="42"/>
      <c r="D9" s="42"/>
      <c r="E9" s="387" t="s">
        <v>1177</v>
      </c>
      <c r="F9" s="388"/>
      <c r="G9" s="388"/>
      <c r="H9" s="388"/>
      <c r="I9" s="118"/>
      <c r="J9" s="42"/>
      <c r="K9" s="45"/>
    </row>
    <row r="10" spans="1:70" s="1" customFormat="1" ht="13.5">
      <c r="B10" s="41"/>
      <c r="C10" s="42"/>
      <c r="D10" s="42"/>
      <c r="E10" s="42"/>
      <c r="F10" s="42"/>
      <c r="G10" s="42"/>
      <c r="H10" s="42"/>
      <c r="I10" s="118"/>
      <c r="J10" s="42"/>
      <c r="K10" s="45"/>
    </row>
    <row r="11" spans="1:70" s="1" customFormat="1" ht="14.45" customHeight="1">
      <c r="B11" s="41"/>
      <c r="C11" s="42"/>
      <c r="D11" s="37" t="s">
        <v>20</v>
      </c>
      <c r="E11" s="42"/>
      <c r="F11" s="35" t="s">
        <v>21</v>
      </c>
      <c r="G11" s="42"/>
      <c r="H11" s="42"/>
      <c r="I11" s="119" t="s">
        <v>22</v>
      </c>
      <c r="J11" s="35" t="s">
        <v>23</v>
      </c>
      <c r="K11" s="45"/>
    </row>
    <row r="12" spans="1:70" s="1" customFormat="1" ht="14.45" customHeight="1">
      <c r="B12" s="41"/>
      <c r="C12" s="42"/>
      <c r="D12" s="37" t="s">
        <v>24</v>
      </c>
      <c r="E12" s="42"/>
      <c r="F12" s="35" t="s">
        <v>25</v>
      </c>
      <c r="G12" s="42"/>
      <c r="H12" s="42"/>
      <c r="I12" s="119" t="s">
        <v>26</v>
      </c>
      <c r="J12" s="120" t="str">
        <f>'Rekapitulace stavby'!AN8</f>
        <v>31. 7. 2018</v>
      </c>
      <c r="K12" s="45"/>
    </row>
    <row r="13" spans="1:70" s="1" customFormat="1" ht="10.9" customHeight="1">
      <c r="B13" s="41"/>
      <c r="C13" s="42"/>
      <c r="D13" s="42"/>
      <c r="E13" s="42"/>
      <c r="F13" s="42"/>
      <c r="G13" s="42"/>
      <c r="H13" s="42"/>
      <c r="I13" s="118"/>
      <c r="J13" s="42"/>
      <c r="K13" s="45"/>
    </row>
    <row r="14" spans="1:70" s="1" customFormat="1" ht="14.45" customHeight="1">
      <c r="B14" s="41"/>
      <c r="C14" s="42"/>
      <c r="D14" s="37" t="s">
        <v>28</v>
      </c>
      <c r="E14" s="42"/>
      <c r="F14" s="42"/>
      <c r="G14" s="42"/>
      <c r="H14" s="42"/>
      <c r="I14" s="119" t="s">
        <v>29</v>
      </c>
      <c r="J14" s="35" t="s">
        <v>76</v>
      </c>
      <c r="K14" s="45"/>
    </row>
    <row r="15" spans="1:70" s="1" customFormat="1" ht="18" customHeight="1">
      <c r="B15" s="41"/>
      <c r="C15" s="42"/>
      <c r="D15" s="42"/>
      <c r="E15" s="35" t="s">
        <v>31</v>
      </c>
      <c r="F15" s="42"/>
      <c r="G15" s="42"/>
      <c r="H15" s="42"/>
      <c r="I15" s="119" t="s">
        <v>32</v>
      </c>
      <c r="J15" s="35" t="s">
        <v>76</v>
      </c>
      <c r="K15" s="45"/>
    </row>
    <row r="16" spans="1:70" s="1" customFormat="1" ht="6.95" customHeight="1">
      <c r="B16" s="41"/>
      <c r="C16" s="42"/>
      <c r="D16" s="42"/>
      <c r="E16" s="42"/>
      <c r="F16" s="42"/>
      <c r="G16" s="42"/>
      <c r="H16" s="42"/>
      <c r="I16" s="118"/>
      <c r="J16" s="42"/>
      <c r="K16" s="45"/>
    </row>
    <row r="17" spans="2:11" s="1" customFormat="1" ht="14.45" customHeight="1">
      <c r="B17" s="41"/>
      <c r="C17" s="42"/>
      <c r="D17" s="37" t="s">
        <v>34</v>
      </c>
      <c r="E17" s="42"/>
      <c r="F17" s="42"/>
      <c r="G17" s="42"/>
      <c r="H17" s="42"/>
      <c r="I17" s="119" t="s">
        <v>29</v>
      </c>
      <c r="J17" s="35" t="str">
        <f>IF('Rekapitulace stavby'!AN13="Vyplň údaj","",IF('Rekapitulace stavby'!AN13="","",'Rekapitulace stavby'!AN13))</f>
        <v/>
      </c>
      <c r="K17" s="45"/>
    </row>
    <row r="18" spans="2:11" s="1" customFormat="1" ht="18" customHeight="1">
      <c r="B18" s="41"/>
      <c r="C18" s="42"/>
      <c r="D18" s="42"/>
      <c r="E18" s="35" t="str">
        <f>IF('Rekapitulace stavby'!E14="Vyplň údaj","",IF('Rekapitulace stavby'!E14="","",'Rekapitulace stavby'!E14))</f>
        <v/>
      </c>
      <c r="F18" s="42"/>
      <c r="G18" s="42"/>
      <c r="H18" s="42"/>
      <c r="I18" s="119" t="s">
        <v>32</v>
      </c>
      <c r="J18" s="35" t="str">
        <f>IF('Rekapitulace stavby'!AN14="Vyplň údaj","",IF('Rekapitulace stavby'!AN14="","",'Rekapitulace stavby'!AN14))</f>
        <v/>
      </c>
      <c r="K18" s="45"/>
    </row>
    <row r="19" spans="2:11" s="1" customFormat="1" ht="6.95" customHeight="1">
      <c r="B19" s="41"/>
      <c r="C19" s="42"/>
      <c r="D19" s="42"/>
      <c r="E19" s="42"/>
      <c r="F19" s="42"/>
      <c r="G19" s="42"/>
      <c r="H19" s="42"/>
      <c r="I19" s="118"/>
      <c r="J19" s="42"/>
      <c r="K19" s="45"/>
    </row>
    <row r="20" spans="2:11" s="1" customFormat="1" ht="14.45" customHeight="1">
      <c r="B20" s="41"/>
      <c r="C20" s="42"/>
      <c r="D20" s="37" t="s">
        <v>36</v>
      </c>
      <c r="E20" s="42"/>
      <c r="F20" s="42"/>
      <c r="G20" s="42"/>
      <c r="H20" s="42"/>
      <c r="I20" s="119" t="s">
        <v>29</v>
      </c>
      <c r="J20" s="35" t="s">
        <v>76</v>
      </c>
      <c r="K20" s="45"/>
    </row>
    <row r="21" spans="2:11" s="1" customFormat="1" ht="18" customHeight="1">
      <c r="B21" s="41"/>
      <c r="C21" s="42"/>
      <c r="D21" s="42"/>
      <c r="E21" s="35" t="s">
        <v>38</v>
      </c>
      <c r="F21" s="42"/>
      <c r="G21" s="42"/>
      <c r="H21" s="42"/>
      <c r="I21" s="119" t="s">
        <v>32</v>
      </c>
      <c r="J21" s="35" t="s">
        <v>76</v>
      </c>
      <c r="K21" s="45"/>
    </row>
    <row r="22" spans="2:11" s="1" customFormat="1" ht="6.95" customHeight="1">
      <c r="B22" s="41"/>
      <c r="C22" s="42"/>
      <c r="D22" s="42"/>
      <c r="E22" s="42"/>
      <c r="F22" s="42"/>
      <c r="G22" s="42"/>
      <c r="H22" s="42"/>
      <c r="I22" s="118"/>
      <c r="J22" s="42"/>
      <c r="K22" s="45"/>
    </row>
    <row r="23" spans="2:11" s="1" customFormat="1" ht="14.45" customHeight="1">
      <c r="B23" s="41"/>
      <c r="C23" s="42"/>
      <c r="D23" s="37" t="s">
        <v>41</v>
      </c>
      <c r="E23" s="42"/>
      <c r="F23" s="42"/>
      <c r="G23" s="42"/>
      <c r="H23" s="42"/>
      <c r="I23" s="118"/>
      <c r="J23" s="42"/>
      <c r="K23" s="45"/>
    </row>
    <row r="24" spans="2:11" s="6" customFormat="1" ht="16.5" customHeight="1">
      <c r="B24" s="121"/>
      <c r="C24" s="122"/>
      <c r="D24" s="122"/>
      <c r="E24" s="354" t="s">
        <v>76</v>
      </c>
      <c r="F24" s="354"/>
      <c r="G24" s="354"/>
      <c r="H24" s="354"/>
      <c r="I24" s="123"/>
      <c r="J24" s="122"/>
      <c r="K24" s="124"/>
    </row>
    <row r="25" spans="2:11" s="1" customFormat="1" ht="6.95" customHeight="1">
      <c r="B25" s="41"/>
      <c r="C25" s="42"/>
      <c r="D25" s="42"/>
      <c r="E25" s="42"/>
      <c r="F25" s="42"/>
      <c r="G25" s="42"/>
      <c r="H25" s="42"/>
      <c r="I25" s="118"/>
      <c r="J25" s="42"/>
      <c r="K25" s="45"/>
    </row>
    <row r="26" spans="2:11" s="1" customFormat="1" ht="6.95" customHeight="1">
      <c r="B26" s="41"/>
      <c r="C26" s="42"/>
      <c r="D26" s="85"/>
      <c r="E26" s="85"/>
      <c r="F26" s="85"/>
      <c r="G26" s="85"/>
      <c r="H26" s="85"/>
      <c r="I26" s="125"/>
      <c r="J26" s="85"/>
      <c r="K26" s="126"/>
    </row>
    <row r="27" spans="2:11" s="1" customFormat="1" ht="25.35" customHeight="1">
      <c r="B27" s="41"/>
      <c r="C27" s="42"/>
      <c r="D27" s="127" t="s">
        <v>43</v>
      </c>
      <c r="E27" s="42"/>
      <c r="F27" s="42"/>
      <c r="G27" s="42"/>
      <c r="H27" s="42"/>
      <c r="I27" s="118"/>
      <c r="J27" s="128">
        <f>ROUND(J77,2)</f>
        <v>0</v>
      </c>
      <c r="K27" s="45"/>
    </row>
    <row r="28" spans="2:11" s="1" customFormat="1" ht="6.95" customHeight="1">
      <c r="B28" s="41"/>
      <c r="C28" s="42"/>
      <c r="D28" s="85"/>
      <c r="E28" s="85"/>
      <c r="F28" s="85"/>
      <c r="G28" s="85"/>
      <c r="H28" s="85"/>
      <c r="I28" s="125"/>
      <c r="J28" s="85"/>
      <c r="K28" s="126"/>
    </row>
    <row r="29" spans="2:11" s="1" customFormat="1" ht="14.45" customHeight="1">
      <c r="B29" s="41"/>
      <c r="C29" s="42"/>
      <c r="D29" s="42"/>
      <c r="E29" s="42"/>
      <c r="F29" s="46" t="s">
        <v>45</v>
      </c>
      <c r="G29" s="42"/>
      <c r="H29" s="42"/>
      <c r="I29" s="129" t="s">
        <v>44</v>
      </c>
      <c r="J29" s="46" t="s">
        <v>46</v>
      </c>
      <c r="K29" s="45"/>
    </row>
    <row r="30" spans="2:11" s="1" customFormat="1" ht="14.45" customHeight="1">
      <c r="B30" s="41"/>
      <c r="C30" s="42"/>
      <c r="D30" s="49" t="s">
        <v>47</v>
      </c>
      <c r="E30" s="49" t="s">
        <v>48</v>
      </c>
      <c r="F30" s="130">
        <f>ROUND(SUM(BE77:BE79), 2)</f>
        <v>0</v>
      </c>
      <c r="G30" s="42"/>
      <c r="H30" s="42"/>
      <c r="I30" s="131">
        <v>0.21</v>
      </c>
      <c r="J30" s="130">
        <f>ROUND(ROUND((SUM(BE77:BE79)), 2)*I30, 2)</f>
        <v>0</v>
      </c>
      <c r="K30" s="45"/>
    </row>
    <row r="31" spans="2:11" s="1" customFormat="1" ht="14.45" customHeight="1">
      <c r="B31" s="41"/>
      <c r="C31" s="42"/>
      <c r="D31" s="42"/>
      <c r="E31" s="49" t="s">
        <v>49</v>
      </c>
      <c r="F31" s="130">
        <f>ROUND(SUM(BF77:BF79), 2)</f>
        <v>0</v>
      </c>
      <c r="G31" s="42"/>
      <c r="H31" s="42"/>
      <c r="I31" s="131">
        <v>0.15</v>
      </c>
      <c r="J31" s="130">
        <f>ROUND(ROUND((SUM(BF77:BF79)), 2)*I31, 2)</f>
        <v>0</v>
      </c>
      <c r="K31" s="45"/>
    </row>
    <row r="32" spans="2:11" s="1" customFormat="1" ht="14.45" hidden="1" customHeight="1">
      <c r="B32" s="41"/>
      <c r="C32" s="42"/>
      <c r="D32" s="42"/>
      <c r="E32" s="49" t="s">
        <v>50</v>
      </c>
      <c r="F32" s="130">
        <f>ROUND(SUM(BG77:BG79), 2)</f>
        <v>0</v>
      </c>
      <c r="G32" s="42"/>
      <c r="H32" s="42"/>
      <c r="I32" s="131">
        <v>0.21</v>
      </c>
      <c r="J32" s="130">
        <v>0</v>
      </c>
      <c r="K32" s="45"/>
    </row>
    <row r="33" spans="2:11" s="1" customFormat="1" ht="14.45" hidden="1" customHeight="1">
      <c r="B33" s="41"/>
      <c r="C33" s="42"/>
      <c r="D33" s="42"/>
      <c r="E33" s="49" t="s">
        <v>51</v>
      </c>
      <c r="F33" s="130">
        <f>ROUND(SUM(BH77:BH79), 2)</f>
        <v>0</v>
      </c>
      <c r="G33" s="42"/>
      <c r="H33" s="42"/>
      <c r="I33" s="131">
        <v>0.15</v>
      </c>
      <c r="J33" s="130">
        <v>0</v>
      </c>
      <c r="K33" s="45"/>
    </row>
    <row r="34" spans="2:11" s="1" customFormat="1" ht="14.45" hidden="1" customHeight="1">
      <c r="B34" s="41"/>
      <c r="C34" s="42"/>
      <c r="D34" s="42"/>
      <c r="E34" s="49" t="s">
        <v>52</v>
      </c>
      <c r="F34" s="130">
        <f>ROUND(SUM(BI77:BI79), 2)</f>
        <v>0</v>
      </c>
      <c r="G34" s="42"/>
      <c r="H34" s="42"/>
      <c r="I34" s="131">
        <v>0</v>
      </c>
      <c r="J34" s="130">
        <v>0</v>
      </c>
      <c r="K34" s="45"/>
    </row>
    <row r="35" spans="2:11" s="1" customFormat="1" ht="6.95" customHeight="1">
      <c r="B35" s="41"/>
      <c r="C35" s="42"/>
      <c r="D35" s="42"/>
      <c r="E35" s="42"/>
      <c r="F35" s="42"/>
      <c r="G35" s="42"/>
      <c r="H35" s="42"/>
      <c r="I35" s="118"/>
      <c r="J35" s="42"/>
      <c r="K35" s="45"/>
    </row>
    <row r="36" spans="2:11" s="1" customFormat="1" ht="25.35" customHeight="1">
      <c r="B36" s="41"/>
      <c r="C36" s="132"/>
      <c r="D36" s="133" t="s">
        <v>53</v>
      </c>
      <c r="E36" s="79"/>
      <c r="F36" s="79"/>
      <c r="G36" s="134" t="s">
        <v>54</v>
      </c>
      <c r="H36" s="135" t="s">
        <v>55</v>
      </c>
      <c r="I36" s="136"/>
      <c r="J36" s="137">
        <f>SUM(J27:J34)</f>
        <v>0</v>
      </c>
      <c r="K36" s="138"/>
    </row>
    <row r="37" spans="2:11" s="1" customFormat="1" ht="14.45" customHeight="1">
      <c r="B37" s="56"/>
      <c r="C37" s="57"/>
      <c r="D37" s="57"/>
      <c r="E37" s="57"/>
      <c r="F37" s="57"/>
      <c r="G37" s="57"/>
      <c r="H37" s="57"/>
      <c r="I37" s="139"/>
      <c r="J37" s="57"/>
      <c r="K37" s="58"/>
    </row>
    <row r="41" spans="2:11" s="1" customFormat="1" ht="6.95" customHeight="1">
      <c r="B41" s="140"/>
      <c r="C41" s="141"/>
      <c r="D41" s="141"/>
      <c r="E41" s="141"/>
      <c r="F41" s="141"/>
      <c r="G41" s="141"/>
      <c r="H41" s="141"/>
      <c r="I41" s="142"/>
      <c r="J41" s="141"/>
      <c r="K41" s="143"/>
    </row>
    <row r="42" spans="2:11" s="1" customFormat="1" ht="36.950000000000003" customHeight="1">
      <c r="B42" s="41"/>
      <c r="C42" s="30" t="s">
        <v>114</v>
      </c>
      <c r="D42" s="42"/>
      <c r="E42" s="42"/>
      <c r="F42" s="42"/>
      <c r="G42" s="42"/>
      <c r="H42" s="42"/>
      <c r="I42" s="118"/>
      <c r="J42" s="42"/>
      <c r="K42" s="45"/>
    </row>
    <row r="43" spans="2:11" s="1" customFormat="1" ht="6.95" customHeight="1">
      <c r="B43" s="41"/>
      <c r="C43" s="42"/>
      <c r="D43" s="42"/>
      <c r="E43" s="42"/>
      <c r="F43" s="42"/>
      <c r="G43" s="42"/>
      <c r="H43" s="42"/>
      <c r="I43" s="118"/>
      <c r="J43" s="42"/>
      <c r="K43" s="45"/>
    </row>
    <row r="44" spans="2:11" s="1" customFormat="1" ht="14.45" customHeight="1">
      <c r="B44" s="41"/>
      <c r="C44" s="37" t="s">
        <v>18</v>
      </c>
      <c r="D44" s="42"/>
      <c r="E44" s="42"/>
      <c r="F44" s="42"/>
      <c r="G44" s="42"/>
      <c r="H44" s="42"/>
      <c r="I44" s="118"/>
      <c r="J44" s="42"/>
      <c r="K44" s="45"/>
    </row>
    <row r="45" spans="2:11" s="1" customFormat="1" ht="16.5" customHeight="1">
      <c r="B45" s="41"/>
      <c r="C45" s="42"/>
      <c r="D45" s="42"/>
      <c r="E45" s="385" t="str">
        <f>E7</f>
        <v>DECIN_HORNI OLDRICHOV_2.ET_RV_R0</v>
      </c>
      <c r="F45" s="386"/>
      <c r="G45" s="386"/>
      <c r="H45" s="386"/>
      <c r="I45" s="118"/>
      <c r="J45" s="42"/>
      <c r="K45" s="45"/>
    </row>
    <row r="46" spans="2:11" s="1" customFormat="1" ht="14.45" customHeight="1">
      <c r="B46" s="41"/>
      <c r="C46" s="37" t="s">
        <v>112</v>
      </c>
      <c r="D46" s="42"/>
      <c r="E46" s="42"/>
      <c r="F46" s="42"/>
      <c r="G46" s="42"/>
      <c r="H46" s="42"/>
      <c r="I46" s="118"/>
      <c r="J46" s="42"/>
      <c r="K46" s="45"/>
    </row>
    <row r="47" spans="2:11" s="1" customFormat="1" ht="17.25" customHeight="1">
      <c r="B47" s="41"/>
      <c r="C47" s="42"/>
      <c r="D47" s="42"/>
      <c r="E47" s="387" t="str">
        <f>E9</f>
        <v>05 - VRN - VEDLEJSI ROZPOCTOVE NAKLADY</v>
      </c>
      <c r="F47" s="388"/>
      <c r="G47" s="388"/>
      <c r="H47" s="388"/>
      <c r="I47" s="118"/>
      <c r="J47" s="42"/>
      <c r="K47" s="45"/>
    </row>
    <row r="48" spans="2:11" s="1" customFormat="1" ht="6.95" customHeight="1">
      <c r="B48" s="41"/>
      <c r="C48" s="42"/>
      <c r="D48" s="42"/>
      <c r="E48" s="42"/>
      <c r="F48" s="42"/>
      <c r="G48" s="42"/>
      <c r="H48" s="42"/>
      <c r="I48" s="118"/>
      <c r="J48" s="42"/>
      <c r="K48" s="45"/>
    </row>
    <row r="49" spans="2:47" s="1" customFormat="1" ht="18" customHeight="1">
      <c r="B49" s="41"/>
      <c r="C49" s="37" t="s">
        <v>24</v>
      </c>
      <c r="D49" s="42"/>
      <c r="E49" s="42"/>
      <c r="F49" s="35" t="str">
        <f>F12</f>
        <v>Horní Oldřichov</v>
      </c>
      <c r="G49" s="42"/>
      <c r="H49" s="42"/>
      <c r="I49" s="119" t="s">
        <v>26</v>
      </c>
      <c r="J49" s="120" t="str">
        <f>IF(J12="","",J12)</f>
        <v>31. 7. 2018</v>
      </c>
      <c r="K49" s="45"/>
    </row>
    <row r="50" spans="2:47" s="1" customFormat="1" ht="6.95" customHeight="1">
      <c r="B50" s="41"/>
      <c r="C50" s="42"/>
      <c r="D50" s="42"/>
      <c r="E50" s="42"/>
      <c r="F50" s="42"/>
      <c r="G50" s="42"/>
      <c r="H50" s="42"/>
      <c r="I50" s="118"/>
      <c r="J50" s="42"/>
      <c r="K50" s="45"/>
    </row>
    <row r="51" spans="2:47" s="1" customFormat="1">
      <c r="B51" s="41"/>
      <c r="C51" s="37" t="s">
        <v>28</v>
      </c>
      <c r="D51" s="42"/>
      <c r="E51" s="42"/>
      <c r="F51" s="35" t="str">
        <f>E15</f>
        <v>SVS a.s., Přítkovská 1689, 41550 Teplice</v>
      </c>
      <c r="G51" s="42"/>
      <c r="H51" s="42"/>
      <c r="I51" s="119" t="s">
        <v>36</v>
      </c>
      <c r="J51" s="354" t="str">
        <f>E21</f>
        <v>Aquecon a.s., Čs.Legií 445/4, 41501 Teplice</v>
      </c>
      <c r="K51" s="45"/>
    </row>
    <row r="52" spans="2:47" s="1" customFormat="1" ht="14.45" customHeight="1">
      <c r="B52" s="41"/>
      <c r="C52" s="37" t="s">
        <v>34</v>
      </c>
      <c r="D52" s="42"/>
      <c r="E52" s="42"/>
      <c r="F52" s="35" t="str">
        <f>IF(E18="","",E18)</f>
        <v/>
      </c>
      <c r="G52" s="42"/>
      <c r="H52" s="42"/>
      <c r="I52" s="118"/>
      <c r="J52" s="389"/>
      <c r="K52" s="45"/>
    </row>
    <row r="53" spans="2:47" s="1" customFormat="1" ht="10.35" customHeight="1">
      <c r="B53" s="41"/>
      <c r="C53" s="42"/>
      <c r="D53" s="42"/>
      <c r="E53" s="42"/>
      <c r="F53" s="42"/>
      <c r="G53" s="42"/>
      <c r="H53" s="42"/>
      <c r="I53" s="118"/>
      <c r="J53" s="42"/>
      <c r="K53" s="45"/>
    </row>
    <row r="54" spans="2:47" s="1" customFormat="1" ht="29.25" customHeight="1">
      <c r="B54" s="41"/>
      <c r="C54" s="144" t="s">
        <v>115</v>
      </c>
      <c r="D54" s="132"/>
      <c r="E54" s="132"/>
      <c r="F54" s="132"/>
      <c r="G54" s="132"/>
      <c r="H54" s="132"/>
      <c r="I54" s="145"/>
      <c r="J54" s="146" t="s">
        <v>116</v>
      </c>
      <c r="K54" s="147"/>
    </row>
    <row r="55" spans="2:47" s="1" customFormat="1" ht="10.35" customHeight="1">
      <c r="B55" s="41"/>
      <c r="C55" s="42"/>
      <c r="D55" s="42"/>
      <c r="E55" s="42"/>
      <c r="F55" s="42"/>
      <c r="G55" s="42"/>
      <c r="H55" s="42"/>
      <c r="I55" s="118"/>
      <c r="J55" s="42"/>
      <c r="K55" s="45"/>
    </row>
    <row r="56" spans="2:47" s="1" customFormat="1" ht="29.25" customHeight="1">
      <c r="B56" s="41"/>
      <c r="C56" s="148" t="s">
        <v>117</v>
      </c>
      <c r="D56" s="42"/>
      <c r="E56" s="42"/>
      <c r="F56" s="42"/>
      <c r="G56" s="42"/>
      <c r="H56" s="42"/>
      <c r="I56" s="118"/>
      <c r="J56" s="128">
        <f>J77</f>
        <v>0</v>
      </c>
      <c r="K56" s="45"/>
      <c r="AU56" s="24" t="s">
        <v>118</v>
      </c>
    </row>
    <row r="57" spans="2:47" s="7" customFormat="1" ht="24.95" customHeight="1">
      <c r="B57" s="149"/>
      <c r="C57" s="150"/>
      <c r="D57" s="151" t="s">
        <v>1178</v>
      </c>
      <c r="E57" s="152"/>
      <c r="F57" s="152"/>
      <c r="G57" s="152"/>
      <c r="H57" s="152"/>
      <c r="I57" s="153"/>
      <c r="J57" s="154">
        <f>J78</f>
        <v>0</v>
      </c>
      <c r="K57" s="155"/>
    </row>
    <row r="58" spans="2:47" s="1" customFormat="1" ht="21.75" customHeight="1">
      <c r="B58" s="41"/>
      <c r="C58" s="42"/>
      <c r="D58" s="42"/>
      <c r="E58" s="42"/>
      <c r="F58" s="42"/>
      <c r="G58" s="42"/>
      <c r="H58" s="42"/>
      <c r="I58" s="118"/>
      <c r="J58" s="42"/>
      <c r="K58" s="45"/>
    </row>
    <row r="59" spans="2:47" s="1" customFormat="1" ht="6.95" customHeight="1">
      <c r="B59" s="56"/>
      <c r="C59" s="57"/>
      <c r="D59" s="57"/>
      <c r="E59" s="57"/>
      <c r="F59" s="57"/>
      <c r="G59" s="57"/>
      <c r="H59" s="57"/>
      <c r="I59" s="139"/>
      <c r="J59" s="57"/>
      <c r="K59" s="58"/>
    </row>
    <row r="63" spans="2:47" s="1" customFormat="1" ht="6.95" customHeight="1">
      <c r="B63" s="59"/>
      <c r="C63" s="60"/>
      <c r="D63" s="60"/>
      <c r="E63" s="60"/>
      <c r="F63" s="60"/>
      <c r="G63" s="60"/>
      <c r="H63" s="60"/>
      <c r="I63" s="142"/>
      <c r="J63" s="60"/>
      <c r="K63" s="60"/>
      <c r="L63" s="61"/>
    </row>
    <row r="64" spans="2:47" s="1" customFormat="1" ht="36.950000000000003" customHeight="1">
      <c r="B64" s="41"/>
      <c r="C64" s="62" t="s">
        <v>128</v>
      </c>
      <c r="D64" s="63"/>
      <c r="E64" s="63"/>
      <c r="F64" s="63"/>
      <c r="G64" s="63"/>
      <c r="H64" s="63"/>
      <c r="I64" s="163"/>
      <c r="J64" s="63"/>
      <c r="K64" s="63"/>
      <c r="L64" s="61"/>
    </row>
    <row r="65" spans="2:65" s="1" customFormat="1" ht="6.95" customHeight="1">
      <c r="B65" s="41"/>
      <c r="C65" s="63"/>
      <c r="D65" s="63"/>
      <c r="E65" s="63"/>
      <c r="F65" s="63"/>
      <c r="G65" s="63"/>
      <c r="H65" s="63"/>
      <c r="I65" s="163"/>
      <c r="J65" s="63"/>
      <c r="K65" s="63"/>
      <c r="L65" s="61"/>
    </row>
    <row r="66" spans="2:65" s="1" customFormat="1" ht="14.45" customHeight="1">
      <c r="B66" s="41"/>
      <c r="C66" s="65" t="s">
        <v>18</v>
      </c>
      <c r="D66" s="63"/>
      <c r="E66" s="63"/>
      <c r="F66" s="63"/>
      <c r="G66" s="63"/>
      <c r="H66" s="63"/>
      <c r="I66" s="163"/>
      <c r="J66" s="63"/>
      <c r="K66" s="63"/>
      <c r="L66" s="61"/>
    </row>
    <row r="67" spans="2:65" s="1" customFormat="1" ht="16.5" customHeight="1">
      <c r="B67" s="41"/>
      <c r="C67" s="63"/>
      <c r="D67" s="63"/>
      <c r="E67" s="390" t="str">
        <f>E7</f>
        <v>DECIN_HORNI OLDRICHOV_2.ET_RV_R0</v>
      </c>
      <c r="F67" s="391"/>
      <c r="G67" s="391"/>
      <c r="H67" s="391"/>
      <c r="I67" s="163"/>
      <c r="J67" s="63"/>
      <c r="K67" s="63"/>
      <c r="L67" s="61"/>
    </row>
    <row r="68" spans="2:65" s="1" customFormat="1" ht="14.45" customHeight="1">
      <c r="B68" s="41"/>
      <c r="C68" s="65" t="s">
        <v>112</v>
      </c>
      <c r="D68" s="63"/>
      <c r="E68" s="63"/>
      <c r="F68" s="63"/>
      <c r="G68" s="63"/>
      <c r="H68" s="63"/>
      <c r="I68" s="163"/>
      <c r="J68" s="63"/>
      <c r="K68" s="63"/>
      <c r="L68" s="61"/>
    </row>
    <row r="69" spans="2:65" s="1" customFormat="1" ht="17.25" customHeight="1">
      <c r="B69" s="41"/>
      <c r="C69" s="63"/>
      <c r="D69" s="63"/>
      <c r="E69" s="365" t="str">
        <f>E9</f>
        <v>05 - VRN - VEDLEJSI ROZPOCTOVE NAKLADY</v>
      </c>
      <c r="F69" s="392"/>
      <c r="G69" s="392"/>
      <c r="H69" s="392"/>
      <c r="I69" s="163"/>
      <c r="J69" s="63"/>
      <c r="K69" s="63"/>
      <c r="L69" s="61"/>
    </row>
    <row r="70" spans="2:65" s="1" customFormat="1" ht="6.95" customHeight="1">
      <c r="B70" s="41"/>
      <c r="C70" s="63"/>
      <c r="D70" s="63"/>
      <c r="E70" s="63"/>
      <c r="F70" s="63"/>
      <c r="G70" s="63"/>
      <c r="H70" s="63"/>
      <c r="I70" s="163"/>
      <c r="J70" s="63"/>
      <c r="K70" s="63"/>
      <c r="L70" s="61"/>
    </row>
    <row r="71" spans="2:65" s="1" customFormat="1" ht="18" customHeight="1">
      <c r="B71" s="41"/>
      <c r="C71" s="65" t="s">
        <v>24</v>
      </c>
      <c r="D71" s="63"/>
      <c r="E71" s="63"/>
      <c r="F71" s="164" t="str">
        <f>F12</f>
        <v>Horní Oldřichov</v>
      </c>
      <c r="G71" s="63"/>
      <c r="H71" s="63"/>
      <c r="I71" s="165" t="s">
        <v>26</v>
      </c>
      <c r="J71" s="73" t="str">
        <f>IF(J12="","",J12)</f>
        <v>31. 7. 2018</v>
      </c>
      <c r="K71" s="63"/>
      <c r="L71" s="61"/>
    </row>
    <row r="72" spans="2:65" s="1" customFormat="1" ht="6.95" customHeight="1">
      <c r="B72" s="41"/>
      <c r="C72" s="63"/>
      <c r="D72" s="63"/>
      <c r="E72" s="63"/>
      <c r="F72" s="63"/>
      <c r="G72" s="63"/>
      <c r="H72" s="63"/>
      <c r="I72" s="163"/>
      <c r="J72" s="63"/>
      <c r="K72" s="63"/>
      <c r="L72" s="61"/>
    </row>
    <row r="73" spans="2:65" s="1" customFormat="1">
      <c r="B73" s="41"/>
      <c r="C73" s="65" t="s">
        <v>28</v>
      </c>
      <c r="D73" s="63"/>
      <c r="E73" s="63"/>
      <c r="F73" s="164" t="str">
        <f>E15</f>
        <v>SVS a.s., Přítkovská 1689, 41550 Teplice</v>
      </c>
      <c r="G73" s="63"/>
      <c r="H73" s="63"/>
      <c r="I73" s="165" t="s">
        <v>36</v>
      </c>
      <c r="J73" s="164" t="str">
        <f>E21</f>
        <v>Aquecon a.s., Čs.Legií 445/4, 41501 Teplice</v>
      </c>
      <c r="K73" s="63"/>
      <c r="L73" s="61"/>
    </row>
    <row r="74" spans="2:65" s="1" customFormat="1" ht="14.45" customHeight="1">
      <c r="B74" s="41"/>
      <c r="C74" s="65" t="s">
        <v>34</v>
      </c>
      <c r="D74" s="63"/>
      <c r="E74" s="63"/>
      <c r="F74" s="164" t="str">
        <f>IF(E18="","",E18)</f>
        <v/>
      </c>
      <c r="G74" s="63"/>
      <c r="H74" s="63"/>
      <c r="I74" s="163"/>
      <c r="J74" s="63"/>
      <c r="K74" s="63"/>
      <c r="L74" s="61"/>
    </row>
    <row r="75" spans="2:65" s="1" customFormat="1" ht="10.35" customHeight="1">
      <c r="B75" s="41"/>
      <c r="C75" s="63"/>
      <c r="D75" s="63"/>
      <c r="E75" s="63"/>
      <c r="F75" s="63"/>
      <c r="G75" s="63"/>
      <c r="H75" s="63"/>
      <c r="I75" s="163"/>
      <c r="J75" s="63"/>
      <c r="K75" s="63"/>
      <c r="L75" s="61"/>
    </row>
    <row r="76" spans="2:65" s="9" customFormat="1" ht="29.25" customHeight="1">
      <c r="B76" s="166"/>
      <c r="C76" s="167" t="s">
        <v>129</v>
      </c>
      <c r="D76" s="168" t="s">
        <v>62</v>
      </c>
      <c r="E76" s="168" t="s">
        <v>58</v>
      </c>
      <c r="F76" s="168" t="s">
        <v>130</v>
      </c>
      <c r="G76" s="168" t="s">
        <v>131</v>
      </c>
      <c r="H76" s="168" t="s">
        <v>132</v>
      </c>
      <c r="I76" s="169" t="s">
        <v>133</v>
      </c>
      <c r="J76" s="168" t="s">
        <v>116</v>
      </c>
      <c r="K76" s="170" t="s">
        <v>134</v>
      </c>
      <c r="L76" s="171"/>
      <c r="M76" s="81" t="s">
        <v>135</v>
      </c>
      <c r="N76" s="82" t="s">
        <v>47</v>
      </c>
      <c r="O76" s="82" t="s">
        <v>136</v>
      </c>
      <c r="P76" s="82" t="s">
        <v>137</v>
      </c>
      <c r="Q76" s="82" t="s">
        <v>138</v>
      </c>
      <c r="R76" s="82" t="s">
        <v>139</v>
      </c>
      <c r="S76" s="82" t="s">
        <v>140</v>
      </c>
      <c r="T76" s="83" t="s">
        <v>141</v>
      </c>
    </row>
    <row r="77" spans="2:65" s="1" customFormat="1" ht="29.25" customHeight="1">
      <c r="B77" s="41"/>
      <c r="C77" s="87" t="s">
        <v>117</v>
      </c>
      <c r="D77" s="63"/>
      <c r="E77" s="63"/>
      <c r="F77" s="63"/>
      <c r="G77" s="63"/>
      <c r="H77" s="63"/>
      <c r="I77" s="163"/>
      <c r="J77" s="172">
        <f>BK77</f>
        <v>0</v>
      </c>
      <c r="K77" s="63"/>
      <c r="L77" s="61"/>
      <c r="M77" s="84"/>
      <c r="N77" s="85"/>
      <c r="O77" s="85"/>
      <c r="P77" s="173">
        <f>P78</f>
        <v>0</v>
      </c>
      <c r="Q77" s="85"/>
      <c r="R77" s="173">
        <f>R78</f>
        <v>0</v>
      </c>
      <c r="S77" s="85"/>
      <c r="T77" s="174">
        <f>T78</f>
        <v>0</v>
      </c>
      <c r="AT77" s="24" t="s">
        <v>77</v>
      </c>
      <c r="AU77" s="24" t="s">
        <v>118</v>
      </c>
      <c r="BK77" s="175">
        <f>BK78</f>
        <v>0</v>
      </c>
    </row>
    <row r="78" spans="2:65" s="10" customFormat="1" ht="37.35" customHeight="1">
      <c r="B78" s="176"/>
      <c r="C78" s="177"/>
      <c r="D78" s="178" t="s">
        <v>77</v>
      </c>
      <c r="E78" s="179" t="s">
        <v>1179</v>
      </c>
      <c r="F78" s="179" t="s">
        <v>1180</v>
      </c>
      <c r="G78" s="177"/>
      <c r="H78" s="177"/>
      <c r="I78" s="180"/>
      <c r="J78" s="181">
        <f>BK78</f>
        <v>0</v>
      </c>
      <c r="K78" s="177"/>
      <c r="L78" s="182"/>
      <c r="M78" s="183"/>
      <c r="N78" s="184"/>
      <c r="O78" s="184"/>
      <c r="P78" s="185">
        <f>P79</f>
        <v>0</v>
      </c>
      <c r="Q78" s="184"/>
      <c r="R78" s="185">
        <f>R79</f>
        <v>0</v>
      </c>
      <c r="S78" s="184"/>
      <c r="T78" s="186">
        <f>T79</f>
        <v>0</v>
      </c>
      <c r="AR78" s="187" t="s">
        <v>172</v>
      </c>
      <c r="AT78" s="188" t="s">
        <v>77</v>
      </c>
      <c r="AU78" s="188" t="s">
        <v>78</v>
      </c>
      <c r="AY78" s="187" t="s">
        <v>144</v>
      </c>
      <c r="BK78" s="189">
        <f>BK79</f>
        <v>0</v>
      </c>
    </row>
    <row r="79" spans="2:65" s="1" customFormat="1" ht="16.5" customHeight="1">
      <c r="B79" s="41"/>
      <c r="C79" s="192" t="s">
        <v>86</v>
      </c>
      <c r="D79" s="192" t="s">
        <v>146</v>
      </c>
      <c r="E79" s="193" t="s">
        <v>1181</v>
      </c>
      <c r="F79" s="194" t="s">
        <v>1182</v>
      </c>
      <c r="G79" s="195" t="s">
        <v>772</v>
      </c>
      <c r="H79" s="196">
        <v>1</v>
      </c>
      <c r="I79" s="197"/>
      <c r="J79" s="198">
        <f>ROUND(I79*H79,2)</f>
        <v>0</v>
      </c>
      <c r="K79" s="194" t="s">
        <v>76</v>
      </c>
      <c r="L79" s="61"/>
      <c r="M79" s="199" t="s">
        <v>76</v>
      </c>
      <c r="N79" s="266" t="s">
        <v>48</v>
      </c>
      <c r="O79" s="261"/>
      <c r="P79" s="267">
        <f>O79*H79</f>
        <v>0</v>
      </c>
      <c r="Q79" s="267">
        <v>0</v>
      </c>
      <c r="R79" s="267">
        <f>Q79*H79</f>
        <v>0</v>
      </c>
      <c r="S79" s="267">
        <v>0</v>
      </c>
      <c r="T79" s="268">
        <f>S79*H79</f>
        <v>0</v>
      </c>
      <c r="AR79" s="24" t="s">
        <v>1183</v>
      </c>
      <c r="AT79" s="24" t="s">
        <v>146</v>
      </c>
      <c r="AU79" s="24" t="s">
        <v>86</v>
      </c>
      <c r="AY79" s="24" t="s">
        <v>144</v>
      </c>
      <c r="BE79" s="203">
        <f>IF(N79="základní",J79,0)</f>
        <v>0</v>
      </c>
      <c r="BF79" s="203">
        <f>IF(N79="snížená",J79,0)</f>
        <v>0</v>
      </c>
      <c r="BG79" s="203">
        <f>IF(N79="zákl. přenesená",J79,0)</f>
        <v>0</v>
      </c>
      <c r="BH79" s="203">
        <f>IF(N79="sníž. přenesená",J79,0)</f>
        <v>0</v>
      </c>
      <c r="BI79" s="203">
        <f>IF(N79="nulová",J79,0)</f>
        <v>0</v>
      </c>
      <c r="BJ79" s="24" t="s">
        <v>86</v>
      </c>
      <c r="BK79" s="203">
        <f>ROUND(I79*H79,2)</f>
        <v>0</v>
      </c>
      <c r="BL79" s="24" t="s">
        <v>1183</v>
      </c>
      <c r="BM79" s="24" t="s">
        <v>1184</v>
      </c>
    </row>
    <row r="80" spans="2:65" s="1" customFormat="1" ht="6.95" customHeight="1">
      <c r="B80" s="56"/>
      <c r="C80" s="57"/>
      <c r="D80" s="57"/>
      <c r="E80" s="57"/>
      <c r="F80" s="57"/>
      <c r="G80" s="57"/>
      <c r="H80" s="57"/>
      <c r="I80" s="139"/>
      <c r="J80" s="57"/>
      <c r="K80" s="57"/>
      <c r="L80" s="61"/>
    </row>
  </sheetData>
  <sheetProtection algorithmName="SHA-512" hashValue="N2igny7S0mkLKkJ16r+vZ+t6m8Nm3MO7QiDPs/Y3fBe2ycRuS1j8vmXUFT/WLaWnWZUWv7h1cJFF6MrrKw9BqQ==" saltValue="zcoVgUi5xfxeIwfOoPsPgf8+N81tKuFbBsjRBlFPbVSpjlK7yfz6ldzznzkWOeLotDuwHp4q0TYecNDfW5LIKg==" spinCount="100000" sheet="1" objects="1" scenarios="1" formatColumns="0" formatRows="0" autoFilter="0"/>
  <autoFilter ref="C76:K79"/>
  <mergeCells count="10">
    <mergeCell ref="J51:J52"/>
    <mergeCell ref="E67:H67"/>
    <mergeCell ref="E69:H6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90"/>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12"/>
      <c r="C1" s="112"/>
      <c r="D1" s="113" t="s">
        <v>1</v>
      </c>
      <c r="E1" s="112"/>
      <c r="F1" s="114" t="s">
        <v>106</v>
      </c>
      <c r="G1" s="393" t="s">
        <v>107</v>
      </c>
      <c r="H1" s="393"/>
      <c r="I1" s="115"/>
      <c r="J1" s="114" t="s">
        <v>108</v>
      </c>
      <c r="K1" s="113" t="s">
        <v>109</v>
      </c>
      <c r="L1" s="114" t="s">
        <v>110</v>
      </c>
      <c r="M1" s="114"/>
      <c r="N1" s="114"/>
      <c r="O1" s="114"/>
      <c r="P1" s="114"/>
      <c r="Q1" s="114"/>
      <c r="R1" s="114"/>
      <c r="S1" s="114"/>
      <c r="T1" s="114"/>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84"/>
      <c r="M2" s="384"/>
      <c r="N2" s="384"/>
      <c r="O2" s="384"/>
      <c r="P2" s="384"/>
      <c r="Q2" s="384"/>
      <c r="R2" s="384"/>
      <c r="S2" s="384"/>
      <c r="T2" s="384"/>
      <c r="U2" s="384"/>
      <c r="V2" s="384"/>
      <c r="AT2" s="24" t="s">
        <v>105</v>
      </c>
    </row>
    <row r="3" spans="1:70" ht="6.95" customHeight="1">
      <c r="B3" s="25"/>
      <c r="C3" s="26"/>
      <c r="D3" s="26"/>
      <c r="E3" s="26"/>
      <c r="F3" s="26"/>
      <c r="G3" s="26"/>
      <c r="H3" s="26"/>
      <c r="I3" s="116"/>
      <c r="J3" s="26"/>
      <c r="K3" s="27"/>
      <c r="AT3" s="24" t="s">
        <v>23</v>
      </c>
    </row>
    <row r="4" spans="1:70" ht="36.950000000000003" customHeight="1">
      <c r="B4" s="28"/>
      <c r="C4" s="29"/>
      <c r="D4" s="30" t="s">
        <v>111</v>
      </c>
      <c r="E4" s="29"/>
      <c r="F4" s="29"/>
      <c r="G4" s="29"/>
      <c r="H4" s="29"/>
      <c r="I4" s="117"/>
      <c r="J4" s="29"/>
      <c r="K4" s="31"/>
      <c r="M4" s="32" t="s">
        <v>12</v>
      </c>
      <c r="AT4" s="24" t="s">
        <v>6</v>
      </c>
    </row>
    <row r="5" spans="1:70" ht="6.95" customHeight="1">
      <c r="B5" s="28"/>
      <c r="C5" s="29"/>
      <c r="D5" s="29"/>
      <c r="E5" s="29"/>
      <c r="F5" s="29"/>
      <c r="G5" s="29"/>
      <c r="H5" s="29"/>
      <c r="I5" s="117"/>
      <c r="J5" s="29"/>
      <c r="K5" s="31"/>
    </row>
    <row r="6" spans="1:70">
      <c r="B6" s="28"/>
      <c r="C6" s="29"/>
      <c r="D6" s="37" t="s">
        <v>18</v>
      </c>
      <c r="E6" s="29"/>
      <c r="F6" s="29"/>
      <c r="G6" s="29"/>
      <c r="H6" s="29"/>
      <c r="I6" s="117"/>
      <c r="J6" s="29"/>
      <c r="K6" s="31"/>
    </row>
    <row r="7" spans="1:70" ht="16.5" customHeight="1">
      <c r="B7" s="28"/>
      <c r="C7" s="29"/>
      <c r="D7" s="29"/>
      <c r="E7" s="385" t="str">
        <f>'Rekapitulace stavby'!K6</f>
        <v>DECIN_HORNI OLDRICHOV_2.ET_RV_R0</v>
      </c>
      <c r="F7" s="386"/>
      <c r="G7" s="386"/>
      <c r="H7" s="386"/>
      <c r="I7" s="117"/>
      <c r="J7" s="29"/>
      <c r="K7" s="31"/>
    </row>
    <row r="8" spans="1:70" s="1" customFormat="1">
      <c r="B8" s="41"/>
      <c r="C8" s="42"/>
      <c r="D8" s="37" t="s">
        <v>112</v>
      </c>
      <c r="E8" s="42"/>
      <c r="F8" s="42"/>
      <c r="G8" s="42"/>
      <c r="H8" s="42"/>
      <c r="I8" s="118"/>
      <c r="J8" s="42"/>
      <c r="K8" s="45"/>
    </row>
    <row r="9" spans="1:70" s="1" customFormat="1" ht="36.950000000000003" customHeight="1">
      <c r="B9" s="41"/>
      <c r="C9" s="42"/>
      <c r="D9" s="42"/>
      <c r="E9" s="387" t="s">
        <v>1185</v>
      </c>
      <c r="F9" s="388"/>
      <c r="G9" s="388"/>
      <c r="H9" s="388"/>
      <c r="I9" s="118"/>
      <c r="J9" s="42"/>
      <c r="K9" s="45"/>
    </row>
    <row r="10" spans="1:70" s="1" customFormat="1" ht="13.5">
      <c r="B10" s="41"/>
      <c r="C10" s="42"/>
      <c r="D10" s="42"/>
      <c r="E10" s="42"/>
      <c r="F10" s="42"/>
      <c r="G10" s="42"/>
      <c r="H10" s="42"/>
      <c r="I10" s="118"/>
      <c r="J10" s="42"/>
      <c r="K10" s="45"/>
    </row>
    <row r="11" spans="1:70" s="1" customFormat="1" ht="14.45" customHeight="1">
      <c r="B11" s="41"/>
      <c r="C11" s="42"/>
      <c r="D11" s="37" t="s">
        <v>20</v>
      </c>
      <c r="E11" s="42"/>
      <c r="F11" s="35" t="s">
        <v>21</v>
      </c>
      <c r="G11" s="42"/>
      <c r="H11" s="42"/>
      <c r="I11" s="119" t="s">
        <v>22</v>
      </c>
      <c r="J11" s="35" t="s">
        <v>23</v>
      </c>
      <c r="K11" s="45"/>
    </row>
    <row r="12" spans="1:70" s="1" customFormat="1" ht="14.45" customHeight="1">
      <c r="B12" s="41"/>
      <c r="C12" s="42"/>
      <c r="D12" s="37" t="s">
        <v>24</v>
      </c>
      <c r="E12" s="42"/>
      <c r="F12" s="35" t="s">
        <v>25</v>
      </c>
      <c r="G12" s="42"/>
      <c r="H12" s="42"/>
      <c r="I12" s="119" t="s">
        <v>26</v>
      </c>
      <c r="J12" s="120" t="str">
        <f>'Rekapitulace stavby'!AN8</f>
        <v>31. 7. 2018</v>
      </c>
      <c r="K12" s="45"/>
    </row>
    <row r="13" spans="1:70" s="1" customFormat="1" ht="10.9" customHeight="1">
      <c r="B13" s="41"/>
      <c r="C13" s="42"/>
      <c r="D13" s="42"/>
      <c r="E13" s="42"/>
      <c r="F13" s="42"/>
      <c r="G13" s="42"/>
      <c r="H13" s="42"/>
      <c r="I13" s="118"/>
      <c r="J13" s="42"/>
      <c r="K13" s="45"/>
    </row>
    <row r="14" spans="1:70" s="1" customFormat="1" ht="14.45" customHeight="1">
      <c r="B14" s="41"/>
      <c r="C14" s="42"/>
      <c r="D14" s="37" t="s">
        <v>28</v>
      </c>
      <c r="E14" s="42"/>
      <c r="F14" s="42"/>
      <c r="G14" s="42"/>
      <c r="H14" s="42"/>
      <c r="I14" s="119" t="s">
        <v>29</v>
      </c>
      <c r="J14" s="35" t="s">
        <v>76</v>
      </c>
      <c r="K14" s="45"/>
    </row>
    <row r="15" spans="1:70" s="1" customFormat="1" ht="18" customHeight="1">
      <c r="B15" s="41"/>
      <c r="C15" s="42"/>
      <c r="D15" s="42"/>
      <c r="E15" s="35" t="s">
        <v>31</v>
      </c>
      <c r="F15" s="42"/>
      <c r="G15" s="42"/>
      <c r="H15" s="42"/>
      <c r="I15" s="119" t="s">
        <v>32</v>
      </c>
      <c r="J15" s="35" t="s">
        <v>76</v>
      </c>
      <c r="K15" s="45"/>
    </row>
    <row r="16" spans="1:70" s="1" customFormat="1" ht="6.95" customHeight="1">
      <c r="B16" s="41"/>
      <c r="C16" s="42"/>
      <c r="D16" s="42"/>
      <c r="E16" s="42"/>
      <c r="F16" s="42"/>
      <c r="G16" s="42"/>
      <c r="H16" s="42"/>
      <c r="I16" s="118"/>
      <c r="J16" s="42"/>
      <c r="K16" s="45"/>
    </row>
    <row r="17" spans="2:11" s="1" customFormat="1" ht="14.45" customHeight="1">
      <c r="B17" s="41"/>
      <c r="C17" s="42"/>
      <c r="D17" s="37" t="s">
        <v>34</v>
      </c>
      <c r="E17" s="42"/>
      <c r="F17" s="42"/>
      <c r="G17" s="42"/>
      <c r="H17" s="42"/>
      <c r="I17" s="119" t="s">
        <v>29</v>
      </c>
      <c r="J17" s="35" t="str">
        <f>IF('Rekapitulace stavby'!AN13="Vyplň údaj","",IF('Rekapitulace stavby'!AN13="","",'Rekapitulace stavby'!AN13))</f>
        <v/>
      </c>
      <c r="K17" s="45"/>
    </row>
    <row r="18" spans="2:11" s="1" customFormat="1" ht="18" customHeight="1">
      <c r="B18" s="41"/>
      <c r="C18" s="42"/>
      <c r="D18" s="42"/>
      <c r="E18" s="35" t="str">
        <f>IF('Rekapitulace stavby'!E14="Vyplň údaj","",IF('Rekapitulace stavby'!E14="","",'Rekapitulace stavby'!E14))</f>
        <v/>
      </c>
      <c r="F18" s="42"/>
      <c r="G18" s="42"/>
      <c r="H18" s="42"/>
      <c r="I18" s="119" t="s">
        <v>32</v>
      </c>
      <c r="J18" s="35" t="str">
        <f>IF('Rekapitulace stavby'!AN14="Vyplň údaj","",IF('Rekapitulace stavby'!AN14="","",'Rekapitulace stavby'!AN14))</f>
        <v/>
      </c>
      <c r="K18" s="45"/>
    </row>
    <row r="19" spans="2:11" s="1" customFormat="1" ht="6.95" customHeight="1">
      <c r="B19" s="41"/>
      <c r="C19" s="42"/>
      <c r="D19" s="42"/>
      <c r="E19" s="42"/>
      <c r="F19" s="42"/>
      <c r="G19" s="42"/>
      <c r="H19" s="42"/>
      <c r="I19" s="118"/>
      <c r="J19" s="42"/>
      <c r="K19" s="45"/>
    </row>
    <row r="20" spans="2:11" s="1" customFormat="1" ht="14.45" customHeight="1">
      <c r="B20" s="41"/>
      <c r="C20" s="42"/>
      <c r="D20" s="37" t="s">
        <v>36</v>
      </c>
      <c r="E20" s="42"/>
      <c r="F20" s="42"/>
      <c r="G20" s="42"/>
      <c r="H20" s="42"/>
      <c r="I20" s="119" t="s">
        <v>29</v>
      </c>
      <c r="J20" s="35" t="s">
        <v>76</v>
      </c>
      <c r="K20" s="45"/>
    </row>
    <row r="21" spans="2:11" s="1" customFormat="1" ht="18" customHeight="1">
      <c r="B21" s="41"/>
      <c r="C21" s="42"/>
      <c r="D21" s="42"/>
      <c r="E21" s="35" t="s">
        <v>38</v>
      </c>
      <c r="F21" s="42"/>
      <c r="G21" s="42"/>
      <c r="H21" s="42"/>
      <c r="I21" s="119" t="s">
        <v>32</v>
      </c>
      <c r="J21" s="35" t="s">
        <v>76</v>
      </c>
      <c r="K21" s="45"/>
    </row>
    <row r="22" spans="2:11" s="1" customFormat="1" ht="6.95" customHeight="1">
      <c r="B22" s="41"/>
      <c r="C22" s="42"/>
      <c r="D22" s="42"/>
      <c r="E22" s="42"/>
      <c r="F22" s="42"/>
      <c r="G22" s="42"/>
      <c r="H22" s="42"/>
      <c r="I22" s="118"/>
      <c r="J22" s="42"/>
      <c r="K22" s="45"/>
    </row>
    <row r="23" spans="2:11" s="1" customFormat="1" ht="14.45" customHeight="1">
      <c r="B23" s="41"/>
      <c r="C23" s="42"/>
      <c r="D23" s="37" t="s">
        <v>41</v>
      </c>
      <c r="E23" s="42"/>
      <c r="F23" s="42"/>
      <c r="G23" s="42"/>
      <c r="H23" s="42"/>
      <c r="I23" s="118"/>
      <c r="J23" s="42"/>
      <c r="K23" s="45"/>
    </row>
    <row r="24" spans="2:11" s="6" customFormat="1" ht="16.5" customHeight="1">
      <c r="B24" s="121"/>
      <c r="C24" s="122"/>
      <c r="D24" s="122"/>
      <c r="E24" s="354" t="s">
        <v>76</v>
      </c>
      <c r="F24" s="354"/>
      <c r="G24" s="354"/>
      <c r="H24" s="354"/>
      <c r="I24" s="123"/>
      <c r="J24" s="122"/>
      <c r="K24" s="124"/>
    </row>
    <row r="25" spans="2:11" s="1" customFormat="1" ht="6.95" customHeight="1">
      <c r="B25" s="41"/>
      <c r="C25" s="42"/>
      <c r="D25" s="42"/>
      <c r="E25" s="42"/>
      <c r="F25" s="42"/>
      <c r="G25" s="42"/>
      <c r="H25" s="42"/>
      <c r="I25" s="118"/>
      <c r="J25" s="42"/>
      <c r="K25" s="45"/>
    </row>
    <row r="26" spans="2:11" s="1" customFormat="1" ht="6.95" customHeight="1">
      <c r="B26" s="41"/>
      <c r="C26" s="42"/>
      <c r="D26" s="85"/>
      <c r="E26" s="85"/>
      <c r="F26" s="85"/>
      <c r="G26" s="85"/>
      <c r="H26" s="85"/>
      <c r="I26" s="125"/>
      <c r="J26" s="85"/>
      <c r="K26" s="126"/>
    </row>
    <row r="27" spans="2:11" s="1" customFormat="1" ht="25.35" customHeight="1">
      <c r="B27" s="41"/>
      <c r="C27" s="42"/>
      <c r="D27" s="127" t="s">
        <v>43</v>
      </c>
      <c r="E27" s="42"/>
      <c r="F27" s="42"/>
      <c r="G27" s="42"/>
      <c r="H27" s="42"/>
      <c r="I27" s="118"/>
      <c r="J27" s="128">
        <f>ROUND(J77,2)</f>
        <v>0</v>
      </c>
      <c r="K27" s="45"/>
    </row>
    <row r="28" spans="2:11" s="1" customFormat="1" ht="6.95" customHeight="1">
      <c r="B28" s="41"/>
      <c r="C28" s="42"/>
      <c r="D28" s="85"/>
      <c r="E28" s="85"/>
      <c r="F28" s="85"/>
      <c r="G28" s="85"/>
      <c r="H28" s="85"/>
      <c r="I28" s="125"/>
      <c r="J28" s="85"/>
      <c r="K28" s="126"/>
    </row>
    <row r="29" spans="2:11" s="1" customFormat="1" ht="14.45" customHeight="1">
      <c r="B29" s="41"/>
      <c r="C29" s="42"/>
      <c r="D29" s="42"/>
      <c r="E29" s="42"/>
      <c r="F29" s="46" t="s">
        <v>45</v>
      </c>
      <c r="G29" s="42"/>
      <c r="H29" s="42"/>
      <c r="I29" s="129" t="s">
        <v>44</v>
      </c>
      <c r="J29" s="46" t="s">
        <v>46</v>
      </c>
      <c r="K29" s="45"/>
    </row>
    <row r="30" spans="2:11" s="1" customFormat="1" ht="14.45" customHeight="1">
      <c r="B30" s="41"/>
      <c r="C30" s="42"/>
      <c r="D30" s="49" t="s">
        <v>47</v>
      </c>
      <c r="E30" s="49" t="s">
        <v>48</v>
      </c>
      <c r="F30" s="130">
        <f>ROUND(SUM(BE77:BE89), 2)</f>
        <v>0</v>
      </c>
      <c r="G30" s="42"/>
      <c r="H30" s="42"/>
      <c r="I30" s="131">
        <v>0.21</v>
      </c>
      <c r="J30" s="130">
        <f>ROUND(ROUND((SUM(BE77:BE89)), 2)*I30, 2)</f>
        <v>0</v>
      </c>
      <c r="K30" s="45"/>
    </row>
    <row r="31" spans="2:11" s="1" customFormat="1" ht="14.45" customHeight="1">
      <c r="B31" s="41"/>
      <c r="C31" s="42"/>
      <c r="D31" s="42"/>
      <c r="E31" s="49" t="s">
        <v>49</v>
      </c>
      <c r="F31" s="130">
        <f>ROUND(SUM(BF77:BF89), 2)</f>
        <v>0</v>
      </c>
      <c r="G31" s="42"/>
      <c r="H31" s="42"/>
      <c r="I31" s="131">
        <v>0.15</v>
      </c>
      <c r="J31" s="130">
        <f>ROUND(ROUND((SUM(BF77:BF89)), 2)*I31, 2)</f>
        <v>0</v>
      </c>
      <c r="K31" s="45"/>
    </row>
    <row r="32" spans="2:11" s="1" customFormat="1" ht="14.45" hidden="1" customHeight="1">
      <c r="B32" s="41"/>
      <c r="C32" s="42"/>
      <c r="D32" s="42"/>
      <c r="E32" s="49" t="s">
        <v>50</v>
      </c>
      <c r="F32" s="130">
        <f>ROUND(SUM(BG77:BG89), 2)</f>
        <v>0</v>
      </c>
      <c r="G32" s="42"/>
      <c r="H32" s="42"/>
      <c r="I32" s="131">
        <v>0.21</v>
      </c>
      <c r="J32" s="130">
        <v>0</v>
      </c>
      <c r="K32" s="45"/>
    </row>
    <row r="33" spans="2:11" s="1" customFormat="1" ht="14.45" hidden="1" customHeight="1">
      <c r="B33" s="41"/>
      <c r="C33" s="42"/>
      <c r="D33" s="42"/>
      <c r="E33" s="49" t="s">
        <v>51</v>
      </c>
      <c r="F33" s="130">
        <f>ROUND(SUM(BH77:BH89), 2)</f>
        <v>0</v>
      </c>
      <c r="G33" s="42"/>
      <c r="H33" s="42"/>
      <c r="I33" s="131">
        <v>0.15</v>
      </c>
      <c r="J33" s="130">
        <v>0</v>
      </c>
      <c r="K33" s="45"/>
    </row>
    <row r="34" spans="2:11" s="1" customFormat="1" ht="14.45" hidden="1" customHeight="1">
      <c r="B34" s="41"/>
      <c r="C34" s="42"/>
      <c r="D34" s="42"/>
      <c r="E34" s="49" t="s">
        <v>52</v>
      </c>
      <c r="F34" s="130">
        <f>ROUND(SUM(BI77:BI89), 2)</f>
        <v>0</v>
      </c>
      <c r="G34" s="42"/>
      <c r="H34" s="42"/>
      <c r="I34" s="131">
        <v>0</v>
      </c>
      <c r="J34" s="130">
        <v>0</v>
      </c>
      <c r="K34" s="45"/>
    </row>
    <row r="35" spans="2:11" s="1" customFormat="1" ht="6.95" customHeight="1">
      <c r="B35" s="41"/>
      <c r="C35" s="42"/>
      <c r="D35" s="42"/>
      <c r="E35" s="42"/>
      <c r="F35" s="42"/>
      <c r="G35" s="42"/>
      <c r="H35" s="42"/>
      <c r="I35" s="118"/>
      <c r="J35" s="42"/>
      <c r="K35" s="45"/>
    </row>
    <row r="36" spans="2:11" s="1" customFormat="1" ht="25.35" customHeight="1">
      <c r="B36" s="41"/>
      <c r="C36" s="132"/>
      <c r="D36" s="133" t="s">
        <v>53</v>
      </c>
      <c r="E36" s="79"/>
      <c r="F36" s="79"/>
      <c r="G36" s="134" t="s">
        <v>54</v>
      </c>
      <c r="H36" s="135" t="s">
        <v>55</v>
      </c>
      <c r="I36" s="136"/>
      <c r="J36" s="137">
        <f>SUM(J27:J34)</f>
        <v>0</v>
      </c>
      <c r="K36" s="138"/>
    </row>
    <row r="37" spans="2:11" s="1" customFormat="1" ht="14.45" customHeight="1">
      <c r="B37" s="56"/>
      <c r="C37" s="57"/>
      <c r="D37" s="57"/>
      <c r="E37" s="57"/>
      <c r="F37" s="57"/>
      <c r="G37" s="57"/>
      <c r="H37" s="57"/>
      <c r="I37" s="139"/>
      <c r="J37" s="57"/>
      <c r="K37" s="58"/>
    </row>
    <row r="41" spans="2:11" s="1" customFormat="1" ht="6.95" customHeight="1">
      <c r="B41" s="140"/>
      <c r="C41" s="141"/>
      <c r="D41" s="141"/>
      <c r="E41" s="141"/>
      <c r="F41" s="141"/>
      <c r="G41" s="141"/>
      <c r="H41" s="141"/>
      <c r="I41" s="142"/>
      <c r="J41" s="141"/>
      <c r="K41" s="143"/>
    </row>
    <row r="42" spans="2:11" s="1" customFormat="1" ht="36.950000000000003" customHeight="1">
      <c r="B42" s="41"/>
      <c r="C42" s="30" t="s">
        <v>114</v>
      </c>
      <c r="D42" s="42"/>
      <c r="E42" s="42"/>
      <c r="F42" s="42"/>
      <c r="G42" s="42"/>
      <c r="H42" s="42"/>
      <c r="I42" s="118"/>
      <c r="J42" s="42"/>
      <c r="K42" s="45"/>
    </row>
    <row r="43" spans="2:11" s="1" customFormat="1" ht="6.95" customHeight="1">
      <c r="B43" s="41"/>
      <c r="C43" s="42"/>
      <c r="D43" s="42"/>
      <c r="E43" s="42"/>
      <c r="F43" s="42"/>
      <c r="G43" s="42"/>
      <c r="H43" s="42"/>
      <c r="I43" s="118"/>
      <c r="J43" s="42"/>
      <c r="K43" s="45"/>
    </row>
    <row r="44" spans="2:11" s="1" customFormat="1" ht="14.45" customHeight="1">
      <c r="B44" s="41"/>
      <c r="C44" s="37" t="s">
        <v>18</v>
      </c>
      <c r="D44" s="42"/>
      <c r="E44" s="42"/>
      <c r="F44" s="42"/>
      <c r="G44" s="42"/>
      <c r="H44" s="42"/>
      <c r="I44" s="118"/>
      <c r="J44" s="42"/>
      <c r="K44" s="45"/>
    </row>
    <row r="45" spans="2:11" s="1" customFormat="1" ht="16.5" customHeight="1">
      <c r="B45" s="41"/>
      <c r="C45" s="42"/>
      <c r="D45" s="42"/>
      <c r="E45" s="385" t="str">
        <f>E7</f>
        <v>DECIN_HORNI OLDRICHOV_2.ET_RV_R0</v>
      </c>
      <c r="F45" s="386"/>
      <c r="G45" s="386"/>
      <c r="H45" s="386"/>
      <c r="I45" s="118"/>
      <c r="J45" s="42"/>
      <c r="K45" s="45"/>
    </row>
    <row r="46" spans="2:11" s="1" customFormat="1" ht="14.45" customHeight="1">
      <c r="B46" s="41"/>
      <c r="C46" s="37" t="s">
        <v>112</v>
      </c>
      <c r="D46" s="42"/>
      <c r="E46" s="42"/>
      <c r="F46" s="42"/>
      <c r="G46" s="42"/>
      <c r="H46" s="42"/>
      <c r="I46" s="118"/>
      <c r="J46" s="42"/>
      <c r="K46" s="45"/>
    </row>
    <row r="47" spans="2:11" s="1" customFormat="1" ht="17.25" customHeight="1">
      <c r="B47" s="41"/>
      <c r="C47" s="42"/>
      <c r="D47" s="42"/>
      <c r="E47" s="387" t="str">
        <f>E9</f>
        <v>06 - ON - OSTATNI NAKLADY</v>
      </c>
      <c r="F47" s="388"/>
      <c r="G47" s="388"/>
      <c r="H47" s="388"/>
      <c r="I47" s="118"/>
      <c r="J47" s="42"/>
      <c r="K47" s="45"/>
    </row>
    <row r="48" spans="2:11" s="1" customFormat="1" ht="6.95" customHeight="1">
      <c r="B48" s="41"/>
      <c r="C48" s="42"/>
      <c r="D48" s="42"/>
      <c r="E48" s="42"/>
      <c r="F48" s="42"/>
      <c r="G48" s="42"/>
      <c r="H48" s="42"/>
      <c r="I48" s="118"/>
      <c r="J48" s="42"/>
      <c r="K48" s="45"/>
    </row>
    <row r="49" spans="2:47" s="1" customFormat="1" ht="18" customHeight="1">
      <c r="B49" s="41"/>
      <c r="C49" s="37" t="s">
        <v>24</v>
      </c>
      <c r="D49" s="42"/>
      <c r="E49" s="42"/>
      <c r="F49" s="35" t="str">
        <f>F12</f>
        <v>Horní Oldřichov</v>
      </c>
      <c r="G49" s="42"/>
      <c r="H49" s="42"/>
      <c r="I49" s="119" t="s">
        <v>26</v>
      </c>
      <c r="J49" s="120" t="str">
        <f>IF(J12="","",J12)</f>
        <v>31. 7. 2018</v>
      </c>
      <c r="K49" s="45"/>
    </row>
    <row r="50" spans="2:47" s="1" customFormat="1" ht="6.95" customHeight="1">
      <c r="B50" s="41"/>
      <c r="C50" s="42"/>
      <c r="D50" s="42"/>
      <c r="E50" s="42"/>
      <c r="F50" s="42"/>
      <c r="G50" s="42"/>
      <c r="H50" s="42"/>
      <c r="I50" s="118"/>
      <c r="J50" s="42"/>
      <c r="K50" s="45"/>
    </row>
    <row r="51" spans="2:47" s="1" customFormat="1">
      <c r="B51" s="41"/>
      <c r="C51" s="37" t="s">
        <v>28</v>
      </c>
      <c r="D51" s="42"/>
      <c r="E51" s="42"/>
      <c r="F51" s="35" t="str">
        <f>E15</f>
        <v>SVS a.s., Přítkovská 1689, 41550 Teplice</v>
      </c>
      <c r="G51" s="42"/>
      <c r="H51" s="42"/>
      <c r="I51" s="119" t="s">
        <v>36</v>
      </c>
      <c r="J51" s="354" t="str">
        <f>E21</f>
        <v>Aquecon a.s., Čs.Legií 445/4, 41501 Teplice</v>
      </c>
      <c r="K51" s="45"/>
    </row>
    <row r="52" spans="2:47" s="1" customFormat="1" ht="14.45" customHeight="1">
      <c r="B52" s="41"/>
      <c r="C52" s="37" t="s">
        <v>34</v>
      </c>
      <c r="D52" s="42"/>
      <c r="E52" s="42"/>
      <c r="F52" s="35" t="str">
        <f>IF(E18="","",E18)</f>
        <v/>
      </c>
      <c r="G52" s="42"/>
      <c r="H52" s="42"/>
      <c r="I52" s="118"/>
      <c r="J52" s="389"/>
      <c r="K52" s="45"/>
    </row>
    <row r="53" spans="2:47" s="1" customFormat="1" ht="10.35" customHeight="1">
      <c r="B53" s="41"/>
      <c r="C53" s="42"/>
      <c r="D53" s="42"/>
      <c r="E53" s="42"/>
      <c r="F53" s="42"/>
      <c r="G53" s="42"/>
      <c r="H53" s="42"/>
      <c r="I53" s="118"/>
      <c r="J53" s="42"/>
      <c r="K53" s="45"/>
    </row>
    <row r="54" spans="2:47" s="1" customFormat="1" ht="29.25" customHeight="1">
      <c r="B54" s="41"/>
      <c r="C54" s="144" t="s">
        <v>115</v>
      </c>
      <c r="D54" s="132"/>
      <c r="E54" s="132"/>
      <c r="F54" s="132"/>
      <c r="G54" s="132"/>
      <c r="H54" s="132"/>
      <c r="I54" s="145"/>
      <c r="J54" s="146" t="s">
        <v>116</v>
      </c>
      <c r="K54" s="147"/>
    </row>
    <row r="55" spans="2:47" s="1" customFormat="1" ht="10.35" customHeight="1">
      <c r="B55" s="41"/>
      <c r="C55" s="42"/>
      <c r="D55" s="42"/>
      <c r="E55" s="42"/>
      <c r="F55" s="42"/>
      <c r="G55" s="42"/>
      <c r="H55" s="42"/>
      <c r="I55" s="118"/>
      <c r="J55" s="42"/>
      <c r="K55" s="45"/>
    </row>
    <row r="56" spans="2:47" s="1" customFormat="1" ht="29.25" customHeight="1">
      <c r="B56" s="41"/>
      <c r="C56" s="148" t="s">
        <v>117</v>
      </c>
      <c r="D56" s="42"/>
      <c r="E56" s="42"/>
      <c r="F56" s="42"/>
      <c r="G56" s="42"/>
      <c r="H56" s="42"/>
      <c r="I56" s="118"/>
      <c r="J56" s="128">
        <f>J77</f>
        <v>0</v>
      </c>
      <c r="K56" s="45"/>
      <c r="AU56" s="24" t="s">
        <v>118</v>
      </c>
    </row>
    <row r="57" spans="2:47" s="7" customFormat="1" ht="24.95" customHeight="1">
      <c r="B57" s="149"/>
      <c r="C57" s="150"/>
      <c r="D57" s="151" t="s">
        <v>1178</v>
      </c>
      <c r="E57" s="152"/>
      <c r="F57" s="152"/>
      <c r="G57" s="152"/>
      <c r="H57" s="152"/>
      <c r="I57" s="153"/>
      <c r="J57" s="154">
        <f>J78</f>
        <v>0</v>
      </c>
      <c r="K57" s="155"/>
    </row>
    <row r="58" spans="2:47" s="1" customFormat="1" ht="21.75" customHeight="1">
      <c r="B58" s="41"/>
      <c r="C58" s="42"/>
      <c r="D58" s="42"/>
      <c r="E58" s="42"/>
      <c r="F58" s="42"/>
      <c r="G58" s="42"/>
      <c r="H58" s="42"/>
      <c r="I58" s="118"/>
      <c r="J58" s="42"/>
      <c r="K58" s="45"/>
    </row>
    <row r="59" spans="2:47" s="1" customFormat="1" ht="6.95" customHeight="1">
      <c r="B59" s="56"/>
      <c r="C59" s="57"/>
      <c r="D59" s="57"/>
      <c r="E59" s="57"/>
      <c r="F59" s="57"/>
      <c r="G59" s="57"/>
      <c r="H59" s="57"/>
      <c r="I59" s="139"/>
      <c r="J59" s="57"/>
      <c r="K59" s="58"/>
    </row>
    <row r="63" spans="2:47" s="1" customFormat="1" ht="6.95" customHeight="1">
      <c r="B63" s="59"/>
      <c r="C63" s="60"/>
      <c r="D63" s="60"/>
      <c r="E63" s="60"/>
      <c r="F63" s="60"/>
      <c r="G63" s="60"/>
      <c r="H63" s="60"/>
      <c r="I63" s="142"/>
      <c r="J63" s="60"/>
      <c r="K63" s="60"/>
      <c r="L63" s="61"/>
    </row>
    <row r="64" spans="2:47" s="1" customFormat="1" ht="36.950000000000003" customHeight="1">
      <c r="B64" s="41"/>
      <c r="C64" s="62" t="s">
        <v>128</v>
      </c>
      <c r="D64" s="63"/>
      <c r="E64" s="63"/>
      <c r="F64" s="63"/>
      <c r="G64" s="63"/>
      <c r="H64" s="63"/>
      <c r="I64" s="163"/>
      <c r="J64" s="63"/>
      <c r="K64" s="63"/>
      <c r="L64" s="61"/>
    </row>
    <row r="65" spans="2:65" s="1" customFormat="1" ht="6.95" customHeight="1">
      <c r="B65" s="41"/>
      <c r="C65" s="63"/>
      <c r="D65" s="63"/>
      <c r="E65" s="63"/>
      <c r="F65" s="63"/>
      <c r="G65" s="63"/>
      <c r="H65" s="63"/>
      <c r="I65" s="163"/>
      <c r="J65" s="63"/>
      <c r="K65" s="63"/>
      <c r="L65" s="61"/>
    </row>
    <row r="66" spans="2:65" s="1" customFormat="1" ht="14.45" customHeight="1">
      <c r="B66" s="41"/>
      <c r="C66" s="65" t="s">
        <v>18</v>
      </c>
      <c r="D66" s="63"/>
      <c r="E66" s="63"/>
      <c r="F66" s="63"/>
      <c r="G66" s="63"/>
      <c r="H66" s="63"/>
      <c r="I66" s="163"/>
      <c r="J66" s="63"/>
      <c r="K66" s="63"/>
      <c r="L66" s="61"/>
    </row>
    <row r="67" spans="2:65" s="1" customFormat="1" ht="16.5" customHeight="1">
      <c r="B67" s="41"/>
      <c r="C67" s="63"/>
      <c r="D67" s="63"/>
      <c r="E67" s="390" t="str">
        <f>E7</f>
        <v>DECIN_HORNI OLDRICHOV_2.ET_RV_R0</v>
      </c>
      <c r="F67" s="391"/>
      <c r="G67" s="391"/>
      <c r="H67" s="391"/>
      <c r="I67" s="163"/>
      <c r="J67" s="63"/>
      <c r="K67" s="63"/>
      <c r="L67" s="61"/>
    </row>
    <row r="68" spans="2:65" s="1" customFormat="1" ht="14.45" customHeight="1">
      <c r="B68" s="41"/>
      <c r="C68" s="65" t="s">
        <v>112</v>
      </c>
      <c r="D68" s="63"/>
      <c r="E68" s="63"/>
      <c r="F68" s="63"/>
      <c r="G68" s="63"/>
      <c r="H68" s="63"/>
      <c r="I68" s="163"/>
      <c r="J68" s="63"/>
      <c r="K68" s="63"/>
      <c r="L68" s="61"/>
    </row>
    <row r="69" spans="2:65" s="1" customFormat="1" ht="17.25" customHeight="1">
      <c r="B69" s="41"/>
      <c r="C69" s="63"/>
      <c r="D69" s="63"/>
      <c r="E69" s="365" t="str">
        <f>E9</f>
        <v>06 - ON - OSTATNI NAKLADY</v>
      </c>
      <c r="F69" s="392"/>
      <c r="G69" s="392"/>
      <c r="H69" s="392"/>
      <c r="I69" s="163"/>
      <c r="J69" s="63"/>
      <c r="K69" s="63"/>
      <c r="L69" s="61"/>
    </row>
    <row r="70" spans="2:65" s="1" customFormat="1" ht="6.95" customHeight="1">
      <c r="B70" s="41"/>
      <c r="C70" s="63"/>
      <c r="D70" s="63"/>
      <c r="E70" s="63"/>
      <c r="F70" s="63"/>
      <c r="G70" s="63"/>
      <c r="H70" s="63"/>
      <c r="I70" s="163"/>
      <c r="J70" s="63"/>
      <c r="K70" s="63"/>
      <c r="L70" s="61"/>
    </row>
    <row r="71" spans="2:65" s="1" customFormat="1" ht="18" customHeight="1">
      <c r="B71" s="41"/>
      <c r="C71" s="65" t="s">
        <v>24</v>
      </c>
      <c r="D71" s="63"/>
      <c r="E71" s="63"/>
      <c r="F71" s="164" t="str">
        <f>F12</f>
        <v>Horní Oldřichov</v>
      </c>
      <c r="G71" s="63"/>
      <c r="H71" s="63"/>
      <c r="I71" s="165" t="s">
        <v>26</v>
      </c>
      <c r="J71" s="73" t="str">
        <f>IF(J12="","",J12)</f>
        <v>31. 7. 2018</v>
      </c>
      <c r="K71" s="63"/>
      <c r="L71" s="61"/>
    </row>
    <row r="72" spans="2:65" s="1" customFormat="1" ht="6.95" customHeight="1">
      <c r="B72" s="41"/>
      <c r="C72" s="63"/>
      <c r="D72" s="63"/>
      <c r="E72" s="63"/>
      <c r="F72" s="63"/>
      <c r="G72" s="63"/>
      <c r="H72" s="63"/>
      <c r="I72" s="163"/>
      <c r="J72" s="63"/>
      <c r="K72" s="63"/>
      <c r="L72" s="61"/>
    </row>
    <row r="73" spans="2:65" s="1" customFormat="1">
      <c r="B73" s="41"/>
      <c r="C73" s="65" t="s">
        <v>28</v>
      </c>
      <c r="D73" s="63"/>
      <c r="E73" s="63"/>
      <c r="F73" s="164" t="str">
        <f>E15</f>
        <v>SVS a.s., Přítkovská 1689, 41550 Teplice</v>
      </c>
      <c r="G73" s="63"/>
      <c r="H73" s="63"/>
      <c r="I73" s="165" t="s">
        <v>36</v>
      </c>
      <c r="J73" s="164" t="str">
        <f>E21</f>
        <v>Aquecon a.s., Čs.Legií 445/4, 41501 Teplice</v>
      </c>
      <c r="K73" s="63"/>
      <c r="L73" s="61"/>
    </row>
    <row r="74" spans="2:65" s="1" customFormat="1" ht="14.45" customHeight="1">
      <c r="B74" s="41"/>
      <c r="C74" s="65" t="s">
        <v>34</v>
      </c>
      <c r="D74" s="63"/>
      <c r="E74" s="63"/>
      <c r="F74" s="164" t="str">
        <f>IF(E18="","",E18)</f>
        <v/>
      </c>
      <c r="G74" s="63"/>
      <c r="H74" s="63"/>
      <c r="I74" s="163"/>
      <c r="J74" s="63"/>
      <c r="K74" s="63"/>
      <c r="L74" s="61"/>
    </row>
    <row r="75" spans="2:65" s="1" customFormat="1" ht="10.35" customHeight="1">
      <c r="B75" s="41"/>
      <c r="C75" s="63"/>
      <c r="D75" s="63"/>
      <c r="E75" s="63"/>
      <c r="F75" s="63"/>
      <c r="G75" s="63"/>
      <c r="H75" s="63"/>
      <c r="I75" s="163"/>
      <c r="J75" s="63"/>
      <c r="K75" s="63"/>
      <c r="L75" s="61"/>
    </row>
    <row r="76" spans="2:65" s="9" customFormat="1" ht="29.25" customHeight="1">
      <c r="B76" s="166"/>
      <c r="C76" s="167" t="s">
        <v>129</v>
      </c>
      <c r="D76" s="168" t="s">
        <v>62</v>
      </c>
      <c r="E76" s="168" t="s">
        <v>58</v>
      </c>
      <c r="F76" s="168" t="s">
        <v>130</v>
      </c>
      <c r="G76" s="168" t="s">
        <v>131</v>
      </c>
      <c r="H76" s="168" t="s">
        <v>132</v>
      </c>
      <c r="I76" s="169" t="s">
        <v>133</v>
      </c>
      <c r="J76" s="168" t="s">
        <v>116</v>
      </c>
      <c r="K76" s="170" t="s">
        <v>134</v>
      </c>
      <c r="L76" s="171"/>
      <c r="M76" s="81" t="s">
        <v>135</v>
      </c>
      <c r="N76" s="82" t="s">
        <v>47</v>
      </c>
      <c r="O76" s="82" t="s">
        <v>136</v>
      </c>
      <c r="P76" s="82" t="s">
        <v>137</v>
      </c>
      <c r="Q76" s="82" t="s">
        <v>138</v>
      </c>
      <c r="R76" s="82" t="s">
        <v>139</v>
      </c>
      <c r="S76" s="82" t="s">
        <v>140</v>
      </c>
      <c r="T76" s="83" t="s">
        <v>141</v>
      </c>
    </row>
    <row r="77" spans="2:65" s="1" customFormat="1" ht="29.25" customHeight="1">
      <c r="B77" s="41"/>
      <c r="C77" s="87" t="s">
        <v>117</v>
      </c>
      <c r="D77" s="63"/>
      <c r="E77" s="63"/>
      <c r="F77" s="63"/>
      <c r="G77" s="63"/>
      <c r="H77" s="63"/>
      <c r="I77" s="163"/>
      <c r="J77" s="172">
        <f>BK77</f>
        <v>0</v>
      </c>
      <c r="K77" s="63"/>
      <c r="L77" s="61"/>
      <c r="M77" s="84"/>
      <c r="N77" s="85"/>
      <c r="O77" s="85"/>
      <c r="P77" s="173">
        <f>P78</f>
        <v>0</v>
      </c>
      <c r="Q77" s="85"/>
      <c r="R77" s="173">
        <f>R78</f>
        <v>0</v>
      </c>
      <c r="S77" s="85"/>
      <c r="T77" s="174">
        <f>T78</f>
        <v>0</v>
      </c>
      <c r="AT77" s="24" t="s">
        <v>77</v>
      </c>
      <c r="AU77" s="24" t="s">
        <v>118</v>
      </c>
      <c r="BK77" s="175">
        <f>BK78</f>
        <v>0</v>
      </c>
    </row>
    <row r="78" spans="2:65" s="10" customFormat="1" ht="37.35" customHeight="1">
      <c r="B78" s="176"/>
      <c r="C78" s="177"/>
      <c r="D78" s="178" t="s">
        <v>77</v>
      </c>
      <c r="E78" s="179" t="s">
        <v>1179</v>
      </c>
      <c r="F78" s="179" t="s">
        <v>1180</v>
      </c>
      <c r="G78" s="177"/>
      <c r="H78" s="177"/>
      <c r="I78" s="180"/>
      <c r="J78" s="181">
        <f>BK78</f>
        <v>0</v>
      </c>
      <c r="K78" s="177"/>
      <c r="L78" s="182"/>
      <c r="M78" s="183"/>
      <c r="N78" s="184"/>
      <c r="O78" s="184"/>
      <c r="P78" s="185">
        <f>SUM(P79:P89)</f>
        <v>0</v>
      </c>
      <c r="Q78" s="184"/>
      <c r="R78" s="185">
        <f>SUM(R79:R89)</f>
        <v>0</v>
      </c>
      <c r="S78" s="184"/>
      <c r="T78" s="186">
        <f>SUM(T79:T89)</f>
        <v>0</v>
      </c>
      <c r="AR78" s="187" t="s">
        <v>172</v>
      </c>
      <c r="AT78" s="188" t="s">
        <v>77</v>
      </c>
      <c r="AU78" s="188" t="s">
        <v>78</v>
      </c>
      <c r="AY78" s="187" t="s">
        <v>144</v>
      </c>
      <c r="BK78" s="189">
        <f>SUM(BK79:BK89)</f>
        <v>0</v>
      </c>
    </row>
    <row r="79" spans="2:65" s="1" customFormat="1" ht="16.5" customHeight="1">
      <c r="B79" s="41"/>
      <c r="C79" s="192" t="s">
        <v>86</v>
      </c>
      <c r="D79" s="192" t="s">
        <v>146</v>
      </c>
      <c r="E79" s="193" t="s">
        <v>1186</v>
      </c>
      <c r="F79" s="194" t="s">
        <v>1187</v>
      </c>
      <c r="G79" s="195" t="s">
        <v>772</v>
      </c>
      <c r="H79" s="196">
        <v>1</v>
      </c>
      <c r="I79" s="197"/>
      <c r="J79" s="198">
        <f t="shared" ref="J79:J84" si="0">ROUND(I79*H79,2)</f>
        <v>0</v>
      </c>
      <c r="K79" s="194" t="s">
        <v>76</v>
      </c>
      <c r="L79" s="61"/>
      <c r="M79" s="199" t="s">
        <v>76</v>
      </c>
      <c r="N79" s="200" t="s">
        <v>48</v>
      </c>
      <c r="O79" s="42"/>
      <c r="P79" s="201">
        <f t="shared" ref="P79:P84" si="1">O79*H79</f>
        <v>0</v>
      </c>
      <c r="Q79" s="201">
        <v>0</v>
      </c>
      <c r="R79" s="201">
        <f t="shared" ref="R79:R84" si="2">Q79*H79</f>
        <v>0</v>
      </c>
      <c r="S79" s="201">
        <v>0</v>
      </c>
      <c r="T79" s="202">
        <f t="shared" ref="T79:T84" si="3">S79*H79</f>
        <v>0</v>
      </c>
      <c r="AR79" s="24" t="s">
        <v>1183</v>
      </c>
      <c r="AT79" s="24" t="s">
        <v>146</v>
      </c>
      <c r="AU79" s="24" t="s">
        <v>86</v>
      </c>
      <c r="AY79" s="24" t="s">
        <v>144</v>
      </c>
      <c r="BE79" s="203">
        <f t="shared" ref="BE79:BE84" si="4">IF(N79="základní",J79,0)</f>
        <v>0</v>
      </c>
      <c r="BF79" s="203">
        <f t="shared" ref="BF79:BF84" si="5">IF(N79="snížená",J79,0)</f>
        <v>0</v>
      </c>
      <c r="BG79" s="203">
        <f t="shared" ref="BG79:BG84" si="6">IF(N79="zákl. přenesená",J79,0)</f>
        <v>0</v>
      </c>
      <c r="BH79" s="203">
        <f t="shared" ref="BH79:BH84" si="7">IF(N79="sníž. přenesená",J79,0)</f>
        <v>0</v>
      </c>
      <c r="BI79" s="203">
        <f t="shared" ref="BI79:BI84" si="8">IF(N79="nulová",J79,0)</f>
        <v>0</v>
      </c>
      <c r="BJ79" s="24" t="s">
        <v>86</v>
      </c>
      <c r="BK79" s="203">
        <f t="shared" ref="BK79:BK84" si="9">ROUND(I79*H79,2)</f>
        <v>0</v>
      </c>
      <c r="BL79" s="24" t="s">
        <v>1183</v>
      </c>
      <c r="BM79" s="24" t="s">
        <v>1188</v>
      </c>
    </row>
    <row r="80" spans="2:65" s="1" customFormat="1" ht="16.5" customHeight="1">
      <c r="B80" s="41"/>
      <c r="C80" s="192" t="s">
        <v>23</v>
      </c>
      <c r="D80" s="192" t="s">
        <v>146</v>
      </c>
      <c r="E80" s="193" t="s">
        <v>1189</v>
      </c>
      <c r="F80" s="194" t="s">
        <v>1190</v>
      </c>
      <c r="G80" s="195" t="s">
        <v>772</v>
      </c>
      <c r="H80" s="196">
        <v>1</v>
      </c>
      <c r="I80" s="197"/>
      <c r="J80" s="198">
        <f t="shared" si="0"/>
        <v>0</v>
      </c>
      <c r="K80" s="194" t="s">
        <v>76</v>
      </c>
      <c r="L80" s="61"/>
      <c r="M80" s="199" t="s">
        <v>76</v>
      </c>
      <c r="N80" s="200" t="s">
        <v>48</v>
      </c>
      <c r="O80" s="42"/>
      <c r="P80" s="201">
        <f t="shared" si="1"/>
        <v>0</v>
      </c>
      <c r="Q80" s="201">
        <v>0</v>
      </c>
      <c r="R80" s="201">
        <f t="shared" si="2"/>
        <v>0</v>
      </c>
      <c r="S80" s="201">
        <v>0</v>
      </c>
      <c r="T80" s="202">
        <f t="shared" si="3"/>
        <v>0</v>
      </c>
      <c r="AR80" s="24" t="s">
        <v>1183</v>
      </c>
      <c r="AT80" s="24" t="s">
        <v>146</v>
      </c>
      <c r="AU80" s="24" t="s">
        <v>86</v>
      </c>
      <c r="AY80" s="24" t="s">
        <v>144</v>
      </c>
      <c r="BE80" s="203">
        <f t="shared" si="4"/>
        <v>0</v>
      </c>
      <c r="BF80" s="203">
        <f t="shared" si="5"/>
        <v>0</v>
      </c>
      <c r="BG80" s="203">
        <f t="shared" si="6"/>
        <v>0</v>
      </c>
      <c r="BH80" s="203">
        <f t="shared" si="7"/>
        <v>0</v>
      </c>
      <c r="BI80" s="203">
        <f t="shared" si="8"/>
        <v>0</v>
      </c>
      <c r="BJ80" s="24" t="s">
        <v>86</v>
      </c>
      <c r="BK80" s="203">
        <f t="shared" si="9"/>
        <v>0</v>
      </c>
      <c r="BL80" s="24" t="s">
        <v>1183</v>
      </c>
      <c r="BM80" s="24" t="s">
        <v>1191</v>
      </c>
    </row>
    <row r="81" spans="2:65" s="1" customFormat="1" ht="16.5" customHeight="1">
      <c r="B81" s="41"/>
      <c r="C81" s="192" t="s">
        <v>163</v>
      </c>
      <c r="D81" s="192" t="s">
        <v>146</v>
      </c>
      <c r="E81" s="193" t="s">
        <v>1192</v>
      </c>
      <c r="F81" s="194" t="s">
        <v>1193</v>
      </c>
      <c r="G81" s="195" t="s">
        <v>772</v>
      </c>
      <c r="H81" s="196">
        <v>1</v>
      </c>
      <c r="I81" s="197"/>
      <c r="J81" s="198">
        <f t="shared" si="0"/>
        <v>0</v>
      </c>
      <c r="K81" s="194" t="s">
        <v>76</v>
      </c>
      <c r="L81" s="61"/>
      <c r="M81" s="199" t="s">
        <v>76</v>
      </c>
      <c r="N81" s="200" t="s">
        <v>48</v>
      </c>
      <c r="O81" s="42"/>
      <c r="P81" s="201">
        <f t="shared" si="1"/>
        <v>0</v>
      </c>
      <c r="Q81" s="201">
        <v>0</v>
      </c>
      <c r="R81" s="201">
        <f t="shared" si="2"/>
        <v>0</v>
      </c>
      <c r="S81" s="201">
        <v>0</v>
      </c>
      <c r="T81" s="202">
        <f t="shared" si="3"/>
        <v>0</v>
      </c>
      <c r="AR81" s="24" t="s">
        <v>1183</v>
      </c>
      <c r="AT81" s="24" t="s">
        <v>146</v>
      </c>
      <c r="AU81" s="24" t="s">
        <v>86</v>
      </c>
      <c r="AY81" s="24" t="s">
        <v>144</v>
      </c>
      <c r="BE81" s="203">
        <f t="shared" si="4"/>
        <v>0</v>
      </c>
      <c r="BF81" s="203">
        <f t="shared" si="5"/>
        <v>0</v>
      </c>
      <c r="BG81" s="203">
        <f t="shared" si="6"/>
        <v>0</v>
      </c>
      <c r="BH81" s="203">
        <f t="shared" si="7"/>
        <v>0</v>
      </c>
      <c r="BI81" s="203">
        <f t="shared" si="8"/>
        <v>0</v>
      </c>
      <c r="BJ81" s="24" t="s">
        <v>86</v>
      </c>
      <c r="BK81" s="203">
        <f t="shared" si="9"/>
        <v>0</v>
      </c>
      <c r="BL81" s="24" t="s">
        <v>1183</v>
      </c>
      <c r="BM81" s="24" t="s">
        <v>1194</v>
      </c>
    </row>
    <row r="82" spans="2:65" s="1" customFormat="1" ht="16.5" customHeight="1">
      <c r="B82" s="41"/>
      <c r="C82" s="192" t="s">
        <v>151</v>
      </c>
      <c r="D82" s="192" t="s">
        <v>146</v>
      </c>
      <c r="E82" s="193" t="s">
        <v>1195</v>
      </c>
      <c r="F82" s="194" t="s">
        <v>1196</v>
      </c>
      <c r="G82" s="195" t="s">
        <v>772</v>
      </c>
      <c r="H82" s="196">
        <v>1</v>
      </c>
      <c r="I82" s="197"/>
      <c r="J82" s="198">
        <f t="shared" si="0"/>
        <v>0</v>
      </c>
      <c r="K82" s="194" t="s">
        <v>76</v>
      </c>
      <c r="L82" s="61"/>
      <c r="M82" s="199" t="s">
        <v>76</v>
      </c>
      <c r="N82" s="200" t="s">
        <v>48</v>
      </c>
      <c r="O82" s="42"/>
      <c r="P82" s="201">
        <f t="shared" si="1"/>
        <v>0</v>
      </c>
      <c r="Q82" s="201">
        <v>0</v>
      </c>
      <c r="R82" s="201">
        <f t="shared" si="2"/>
        <v>0</v>
      </c>
      <c r="S82" s="201">
        <v>0</v>
      </c>
      <c r="T82" s="202">
        <f t="shared" si="3"/>
        <v>0</v>
      </c>
      <c r="AR82" s="24" t="s">
        <v>1183</v>
      </c>
      <c r="AT82" s="24" t="s">
        <v>146</v>
      </c>
      <c r="AU82" s="24" t="s">
        <v>86</v>
      </c>
      <c r="AY82" s="24" t="s">
        <v>144</v>
      </c>
      <c r="BE82" s="203">
        <f t="shared" si="4"/>
        <v>0</v>
      </c>
      <c r="BF82" s="203">
        <f t="shared" si="5"/>
        <v>0</v>
      </c>
      <c r="BG82" s="203">
        <f t="shared" si="6"/>
        <v>0</v>
      </c>
      <c r="BH82" s="203">
        <f t="shared" si="7"/>
        <v>0</v>
      </c>
      <c r="BI82" s="203">
        <f t="shared" si="8"/>
        <v>0</v>
      </c>
      <c r="BJ82" s="24" t="s">
        <v>86</v>
      </c>
      <c r="BK82" s="203">
        <f t="shared" si="9"/>
        <v>0</v>
      </c>
      <c r="BL82" s="24" t="s">
        <v>1183</v>
      </c>
      <c r="BM82" s="24" t="s">
        <v>1197</v>
      </c>
    </row>
    <row r="83" spans="2:65" s="1" customFormat="1" ht="16.5" customHeight="1">
      <c r="B83" s="41"/>
      <c r="C83" s="192" t="s">
        <v>172</v>
      </c>
      <c r="D83" s="192" t="s">
        <v>146</v>
      </c>
      <c r="E83" s="193" t="s">
        <v>1198</v>
      </c>
      <c r="F83" s="194" t="s">
        <v>1199</v>
      </c>
      <c r="G83" s="195" t="s">
        <v>772</v>
      </c>
      <c r="H83" s="196">
        <v>1</v>
      </c>
      <c r="I83" s="197"/>
      <c r="J83" s="198">
        <f t="shared" si="0"/>
        <v>0</v>
      </c>
      <c r="K83" s="194" t="s">
        <v>76</v>
      </c>
      <c r="L83" s="61"/>
      <c r="M83" s="199" t="s">
        <v>76</v>
      </c>
      <c r="N83" s="200" t="s">
        <v>48</v>
      </c>
      <c r="O83" s="42"/>
      <c r="P83" s="201">
        <f t="shared" si="1"/>
        <v>0</v>
      </c>
      <c r="Q83" s="201">
        <v>0</v>
      </c>
      <c r="R83" s="201">
        <f t="shared" si="2"/>
        <v>0</v>
      </c>
      <c r="S83" s="201">
        <v>0</v>
      </c>
      <c r="T83" s="202">
        <f t="shared" si="3"/>
        <v>0</v>
      </c>
      <c r="AR83" s="24" t="s">
        <v>1183</v>
      </c>
      <c r="AT83" s="24" t="s">
        <v>146</v>
      </c>
      <c r="AU83" s="24" t="s">
        <v>86</v>
      </c>
      <c r="AY83" s="24" t="s">
        <v>144</v>
      </c>
      <c r="BE83" s="203">
        <f t="shared" si="4"/>
        <v>0</v>
      </c>
      <c r="BF83" s="203">
        <f t="shared" si="5"/>
        <v>0</v>
      </c>
      <c r="BG83" s="203">
        <f t="shared" si="6"/>
        <v>0</v>
      </c>
      <c r="BH83" s="203">
        <f t="shared" si="7"/>
        <v>0</v>
      </c>
      <c r="BI83" s="203">
        <f t="shared" si="8"/>
        <v>0</v>
      </c>
      <c r="BJ83" s="24" t="s">
        <v>86</v>
      </c>
      <c r="BK83" s="203">
        <f t="shared" si="9"/>
        <v>0</v>
      </c>
      <c r="BL83" s="24" t="s">
        <v>1183</v>
      </c>
      <c r="BM83" s="24" t="s">
        <v>1200</v>
      </c>
    </row>
    <row r="84" spans="2:65" s="1" customFormat="1" ht="16.5" customHeight="1">
      <c r="B84" s="41"/>
      <c r="C84" s="192" t="s">
        <v>178</v>
      </c>
      <c r="D84" s="192" t="s">
        <v>146</v>
      </c>
      <c r="E84" s="193" t="s">
        <v>1201</v>
      </c>
      <c r="F84" s="194" t="s">
        <v>1202</v>
      </c>
      <c r="G84" s="195" t="s">
        <v>772</v>
      </c>
      <c r="H84" s="196">
        <v>1</v>
      </c>
      <c r="I84" s="197"/>
      <c r="J84" s="198">
        <f t="shared" si="0"/>
        <v>0</v>
      </c>
      <c r="K84" s="194" t="s">
        <v>76</v>
      </c>
      <c r="L84" s="61"/>
      <c r="M84" s="199" t="s">
        <v>76</v>
      </c>
      <c r="N84" s="200" t="s">
        <v>48</v>
      </c>
      <c r="O84" s="42"/>
      <c r="P84" s="201">
        <f t="shared" si="1"/>
        <v>0</v>
      </c>
      <c r="Q84" s="201">
        <v>0</v>
      </c>
      <c r="R84" s="201">
        <f t="shared" si="2"/>
        <v>0</v>
      </c>
      <c r="S84" s="201">
        <v>0</v>
      </c>
      <c r="T84" s="202">
        <f t="shared" si="3"/>
        <v>0</v>
      </c>
      <c r="AR84" s="24" t="s">
        <v>1183</v>
      </c>
      <c r="AT84" s="24" t="s">
        <v>146</v>
      </c>
      <c r="AU84" s="24" t="s">
        <v>86</v>
      </c>
      <c r="AY84" s="24" t="s">
        <v>144</v>
      </c>
      <c r="BE84" s="203">
        <f t="shared" si="4"/>
        <v>0</v>
      </c>
      <c r="BF84" s="203">
        <f t="shared" si="5"/>
        <v>0</v>
      </c>
      <c r="BG84" s="203">
        <f t="shared" si="6"/>
        <v>0</v>
      </c>
      <c r="BH84" s="203">
        <f t="shared" si="7"/>
        <v>0</v>
      </c>
      <c r="BI84" s="203">
        <f t="shared" si="8"/>
        <v>0</v>
      </c>
      <c r="BJ84" s="24" t="s">
        <v>86</v>
      </c>
      <c r="BK84" s="203">
        <f t="shared" si="9"/>
        <v>0</v>
      </c>
      <c r="BL84" s="24" t="s">
        <v>1183</v>
      </c>
      <c r="BM84" s="24" t="s">
        <v>1203</v>
      </c>
    </row>
    <row r="85" spans="2:65" s="14" customFormat="1" ht="13.5">
      <c r="B85" s="240"/>
      <c r="C85" s="241"/>
      <c r="D85" s="204" t="s">
        <v>155</v>
      </c>
      <c r="E85" s="242" t="s">
        <v>76</v>
      </c>
      <c r="F85" s="243" t="s">
        <v>1204</v>
      </c>
      <c r="G85" s="241"/>
      <c r="H85" s="242" t="s">
        <v>76</v>
      </c>
      <c r="I85" s="244"/>
      <c r="J85" s="241"/>
      <c r="K85" s="241"/>
      <c r="L85" s="245"/>
      <c r="M85" s="246"/>
      <c r="N85" s="247"/>
      <c r="O85" s="247"/>
      <c r="P85" s="247"/>
      <c r="Q85" s="247"/>
      <c r="R85" s="247"/>
      <c r="S85" s="247"/>
      <c r="T85" s="248"/>
      <c r="AT85" s="249" t="s">
        <v>155</v>
      </c>
      <c r="AU85" s="249" t="s">
        <v>86</v>
      </c>
      <c r="AV85" s="14" t="s">
        <v>86</v>
      </c>
      <c r="AW85" s="14" t="s">
        <v>40</v>
      </c>
      <c r="AX85" s="14" t="s">
        <v>78</v>
      </c>
      <c r="AY85" s="249" t="s">
        <v>144</v>
      </c>
    </row>
    <row r="86" spans="2:65" s="11" customFormat="1" ht="13.5">
      <c r="B86" s="207"/>
      <c r="C86" s="208"/>
      <c r="D86" s="204" t="s">
        <v>155</v>
      </c>
      <c r="E86" s="209" t="s">
        <v>76</v>
      </c>
      <c r="F86" s="210" t="s">
        <v>1017</v>
      </c>
      <c r="G86" s="208"/>
      <c r="H86" s="211">
        <v>1</v>
      </c>
      <c r="I86" s="212"/>
      <c r="J86" s="208"/>
      <c r="K86" s="208"/>
      <c r="L86" s="213"/>
      <c r="M86" s="214"/>
      <c r="N86" s="215"/>
      <c r="O86" s="215"/>
      <c r="P86" s="215"/>
      <c r="Q86" s="215"/>
      <c r="R86" s="215"/>
      <c r="S86" s="215"/>
      <c r="T86" s="216"/>
      <c r="AT86" s="217" t="s">
        <v>155</v>
      </c>
      <c r="AU86" s="217" t="s">
        <v>86</v>
      </c>
      <c r="AV86" s="11" t="s">
        <v>23</v>
      </c>
      <c r="AW86" s="11" t="s">
        <v>40</v>
      </c>
      <c r="AX86" s="11" t="s">
        <v>78</v>
      </c>
      <c r="AY86" s="217" t="s">
        <v>144</v>
      </c>
    </row>
    <row r="87" spans="2:65" s="12" customFormat="1" ht="13.5">
      <c r="B87" s="218"/>
      <c r="C87" s="219"/>
      <c r="D87" s="204" t="s">
        <v>155</v>
      </c>
      <c r="E87" s="220" t="s">
        <v>76</v>
      </c>
      <c r="F87" s="221" t="s">
        <v>158</v>
      </c>
      <c r="G87" s="219"/>
      <c r="H87" s="222">
        <v>1</v>
      </c>
      <c r="I87" s="223"/>
      <c r="J87" s="219"/>
      <c r="K87" s="219"/>
      <c r="L87" s="224"/>
      <c r="M87" s="225"/>
      <c r="N87" s="226"/>
      <c r="O87" s="226"/>
      <c r="P87" s="226"/>
      <c r="Q87" s="226"/>
      <c r="R87" s="226"/>
      <c r="S87" s="226"/>
      <c r="T87" s="227"/>
      <c r="AT87" s="228" t="s">
        <v>155</v>
      </c>
      <c r="AU87" s="228" t="s">
        <v>86</v>
      </c>
      <c r="AV87" s="12" t="s">
        <v>151</v>
      </c>
      <c r="AW87" s="12" t="s">
        <v>40</v>
      </c>
      <c r="AX87" s="12" t="s">
        <v>86</v>
      </c>
      <c r="AY87" s="228" t="s">
        <v>144</v>
      </c>
    </row>
    <row r="88" spans="2:65" s="1" customFormat="1" ht="16.5" customHeight="1">
      <c r="B88" s="41"/>
      <c r="C88" s="192" t="s">
        <v>182</v>
      </c>
      <c r="D88" s="192" t="s">
        <v>146</v>
      </c>
      <c r="E88" s="193" t="s">
        <v>1205</v>
      </c>
      <c r="F88" s="194" t="s">
        <v>1206</v>
      </c>
      <c r="G88" s="195" t="s">
        <v>772</v>
      </c>
      <c r="H88" s="196">
        <v>1</v>
      </c>
      <c r="I88" s="197"/>
      <c r="J88" s="198">
        <f>ROUND(I88*H88,2)</f>
        <v>0</v>
      </c>
      <c r="K88" s="194" t="s">
        <v>76</v>
      </c>
      <c r="L88" s="61"/>
      <c r="M88" s="199" t="s">
        <v>76</v>
      </c>
      <c r="N88" s="200" t="s">
        <v>48</v>
      </c>
      <c r="O88" s="42"/>
      <c r="P88" s="201">
        <f>O88*H88</f>
        <v>0</v>
      </c>
      <c r="Q88" s="201">
        <v>0</v>
      </c>
      <c r="R88" s="201">
        <f>Q88*H88</f>
        <v>0</v>
      </c>
      <c r="S88" s="201">
        <v>0</v>
      </c>
      <c r="T88" s="202">
        <f>S88*H88</f>
        <v>0</v>
      </c>
      <c r="AR88" s="24" t="s">
        <v>1183</v>
      </c>
      <c r="AT88" s="24" t="s">
        <v>146</v>
      </c>
      <c r="AU88" s="24" t="s">
        <v>86</v>
      </c>
      <c r="AY88" s="24" t="s">
        <v>144</v>
      </c>
      <c r="BE88" s="203">
        <f>IF(N88="základní",J88,0)</f>
        <v>0</v>
      </c>
      <c r="BF88" s="203">
        <f>IF(N88="snížená",J88,0)</f>
        <v>0</v>
      </c>
      <c r="BG88" s="203">
        <f>IF(N88="zákl. přenesená",J88,0)</f>
        <v>0</v>
      </c>
      <c r="BH88" s="203">
        <f>IF(N88="sníž. přenesená",J88,0)</f>
        <v>0</v>
      </c>
      <c r="BI88" s="203">
        <f>IF(N88="nulová",J88,0)</f>
        <v>0</v>
      </c>
      <c r="BJ88" s="24" t="s">
        <v>86</v>
      </c>
      <c r="BK88" s="203">
        <f>ROUND(I88*H88,2)</f>
        <v>0</v>
      </c>
      <c r="BL88" s="24" t="s">
        <v>1183</v>
      </c>
      <c r="BM88" s="24" t="s">
        <v>1207</v>
      </c>
    </row>
    <row r="89" spans="2:65" s="1" customFormat="1" ht="16.5" customHeight="1">
      <c r="B89" s="41"/>
      <c r="C89" s="192" t="s">
        <v>187</v>
      </c>
      <c r="D89" s="192" t="s">
        <v>146</v>
      </c>
      <c r="E89" s="193" t="s">
        <v>1208</v>
      </c>
      <c r="F89" s="194" t="s">
        <v>1209</v>
      </c>
      <c r="G89" s="195" t="s">
        <v>772</v>
      </c>
      <c r="H89" s="196">
        <v>1</v>
      </c>
      <c r="I89" s="197"/>
      <c r="J89" s="198">
        <f>ROUND(I89*H89,2)</f>
        <v>0</v>
      </c>
      <c r="K89" s="194" t="s">
        <v>76</v>
      </c>
      <c r="L89" s="61"/>
      <c r="M89" s="199" t="s">
        <v>76</v>
      </c>
      <c r="N89" s="266" t="s">
        <v>48</v>
      </c>
      <c r="O89" s="261"/>
      <c r="P89" s="267">
        <f>O89*H89</f>
        <v>0</v>
      </c>
      <c r="Q89" s="267">
        <v>0</v>
      </c>
      <c r="R89" s="267">
        <f>Q89*H89</f>
        <v>0</v>
      </c>
      <c r="S89" s="267">
        <v>0</v>
      </c>
      <c r="T89" s="268">
        <f>S89*H89</f>
        <v>0</v>
      </c>
      <c r="AR89" s="24" t="s">
        <v>1183</v>
      </c>
      <c r="AT89" s="24" t="s">
        <v>146</v>
      </c>
      <c r="AU89" s="24" t="s">
        <v>86</v>
      </c>
      <c r="AY89" s="24" t="s">
        <v>144</v>
      </c>
      <c r="BE89" s="203">
        <f>IF(N89="základní",J89,0)</f>
        <v>0</v>
      </c>
      <c r="BF89" s="203">
        <f>IF(N89="snížená",J89,0)</f>
        <v>0</v>
      </c>
      <c r="BG89" s="203">
        <f>IF(N89="zákl. přenesená",J89,0)</f>
        <v>0</v>
      </c>
      <c r="BH89" s="203">
        <f>IF(N89="sníž. přenesená",J89,0)</f>
        <v>0</v>
      </c>
      <c r="BI89" s="203">
        <f>IF(N89="nulová",J89,0)</f>
        <v>0</v>
      </c>
      <c r="BJ89" s="24" t="s">
        <v>86</v>
      </c>
      <c r="BK89" s="203">
        <f>ROUND(I89*H89,2)</f>
        <v>0</v>
      </c>
      <c r="BL89" s="24" t="s">
        <v>1183</v>
      </c>
      <c r="BM89" s="24" t="s">
        <v>1210</v>
      </c>
    </row>
    <row r="90" spans="2:65" s="1" customFormat="1" ht="6.95" customHeight="1">
      <c r="B90" s="56"/>
      <c r="C90" s="57"/>
      <c r="D90" s="57"/>
      <c r="E90" s="57"/>
      <c r="F90" s="57"/>
      <c r="G90" s="57"/>
      <c r="H90" s="57"/>
      <c r="I90" s="139"/>
      <c r="J90" s="57"/>
      <c r="K90" s="57"/>
      <c r="L90" s="61"/>
    </row>
  </sheetData>
  <sheetProtection algorithmName="SHA-512" hashValue="O5ZUnIA6N687GxlLu0or58OfITmVH/XUZsDvmclkjtyKBrhAyk2TC3n+791JtSgvOPYcFdJ6LqxhF2Z+INormQ==" saltValue="pW4q2G9eW6S/eTK0hMdSXiaD5oWCZmXvWqzYdZD4g69SYqeuddhcy/f+4oTIEo4aNVUJbFgG2cO23cc20MMuQg==" spinCount="100000" sheet="1" objects="1" scenarios="1" formatColumns="0" formatRows="0" autoFilter="0"/>
  <autoFilter ref="C76:K89"/>
  <mergeCells count="10">
    <mergeCell ref="J51:J52"/>
    <mergeCell ref="E67:H67"/>
    <mergeCell ref="E69:H6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69" customWidth="1"/>
    <col min="2" max="2" width="1.6640625" style="269" customWidth="1"/>
    <col min="3" max="4" width="5" style="269" customWidth="1"/>
    <col min="5" max="5" width="11.6640625" style="269" customWidth="1"/>
    <col min="6" max="6" width="9.1640625" style="269" customWidth="1"/>
    <col min="7" max="7" width="5" style="269" customWidth="1"/>
    <col min="8" max="8" width="77.83203125" style="269" customWidth="1"/>
    <col min="9" max="10" width="20" style="269" customWidth="1"/>
    <col min="11" max="11" width="1.6640625" style="269" customWidth="1"/>
  </cols>
  <sheetData>
    <row r="1" spans="2:11" ht="37.5" customHeight="1"/>
    <row r="2" spans="2:11" ht="7.5" customHeight="1">
      <c r="B2" s="270"/>
      <c r="C2" s="271"/>
      <c r="D2" s="271"/>
      <c r="E2" s="271"/>
      <c r="F2" s="271"/>
      <c r="G2" s="271"/>
      <c r="H2" s="271"/>
      <c r="I2" s="271"/>
      <c r="J2" s="271"/>
      <c r="K2" s="272"/>
    </row>
    <row r="3" spans="2:11" s="15" customFormat="1" ht="45" customHeight="1">
      <c r="B3" s="273"/>
      <c r="C3" s="397" t="s">
        <v>1211</v>
      </c>
      <c r="D3" s="397"/>
      <c r="E3" s="397"/>
      <c r="F3" s="397"/>
      <c r="G3" s="397"/>
      <c r="H3" s="397"/>
      <c r="I3" s="397"/>
      <c r="J3" s="397"/>
      <c r="K3" s="274"/>
    </row>
    <row r="4" spans="2:11" ht="25.5" customHeight="1">
      <c r="B4" s="275"/>
      <c r="C4" s="401" t="s">
        <v>1212</v>
      </c>
      <c r="D4" s="401"/>
      <c r="E4" s="401"/>
      <c r="F4" s="401"/>
      <c r="G4" s="401"/>
      <c r="H4" s="401"/>
      <c r="I4" s="401"/>
      <c r="J4" s="401"/>
      <c r="K4" s="276"/>
    </row>
    <row r="5" spans="2:11" ht="5.25" customHeight="1">
      <c r="B5" s="275"/>
      <c r="C5" s="277"/>
      <c r="D5" s="277"/>
      <c r="E5" s="277"/>
      <c r="F5" s="277"/>
      <c r="G5" s="277"/>
      <c r="H5" s="277"/>
      <c r="I5" s="277"/>
      <c r="J5" s="277"/>
      <c r="K5" s="276"/>
    </row>
    <row r="6" spans="2:11" ht="15" customHeight="1">
      <c r="B6" s="275"/>
      <c r="C6" s="400" t="s">
        <v>1213</v>
      </c>
      <c r="D6" s="400"/>
      <c r="E6" s="400"/>
      <c r="F6" s="400"/>
      <c r="G6" s="400"/>
      <c r="H6" s="400"/>
      <c r="I6" s="400"/>
      <c r="J6" s="400"/>
      <c r="K6" s="276"/>
    </row>
    <row r="7" spans="2:11" ht="15" customHeight="1">
      <c r="B7" s="279"/>
      <c r="C7" s="400" t="s">
        <v>1214</v>
      </c>
      <c r="D7" s="400"/>
      <c r="E7" s="400"/>
      <c r="F7" s="400"/>
      <c r="G7" s="400"/>
      <c r="H7" s="400"/>
      <c r="I7" s="400"/>
      <c r="J7" s="400"/>
      <c r="K7" s="276"/>
    </row>
    <row r="8" spans="2:11" ht="12.75" customHeight="1">
      <c r="B8" s="279"/>
      <c r="C8" s="278"/>
      <c r="D8" s="278"/>
      <c r="E8" s="278"/>
      <c r="F8" s="278"/>
      <c r="G8" s="278"/>
      <c r="H8" s="278"/>
      <c r="I8" s="278"/>
      <c r="J8" s="278"/>
      <c r="K8" s="276"/>
    </row>
    <row r="9" spans="2:11" ht="15" customHeight="1">
      <c r="B9" s="279"/>
      <c r="C9" s="400" t="s">
        <v>1215</v>
      </c>
      <c r="D9" s="400"/>
      <c r="E9" s="400"/>
      <c r="F9" s="400"/>
      <c r="G9" s="400"/>
      <c r="H9" s="400"/>
      <c r="I9" s="400"/>
      <c r="J9" s="400"/>
      <c r="K9" s="276"/>
    </row>
    <row r="10" spans="2:11" ht="15" customHeight="1">
      <c r="B10" s="279"/>
      <c r="C10" s="278"/>
      <c r="D10" s="400" t="s">
        <v>1216</v>
      </c>
      <c r="E10" s="400"/>
      <c r="F10" s="400"/>
      <c r="G10" s="400"/>
      <c r="H10" s="400"/>
      <c r="I10" s="400"/>
      <c r="J10" s="400"/>
      <c r="K10" s="276"/>
    </row>
    <row r="11" spans="2:11" ht="15" customHeight="1">
      <c r="B11" s="279"/>
      <c r="C11" s="280"/>
      <c r="D11" s="400" t="s">
        <v>1217</v>
      </c>
      <c r="E11" s="400"/>
      <c r="F11" s="400"/>
      <c r="G11" s="400"/>
      <c r="H11" s="400"/>
      <c r="I11" s="400"/>
      <c r="J11" s="400"/>
      <c r="K11" s="276"/>
    </row>
    <row r="12" spans="2:11" ht="12.75" customHeight="1">
      <c r="B12" s="279"/>
      <c r="C12" s="280"/>
      <c r="D12" s="280"/>
      <c r="E12" s="280"/>
      <c r="F12" s="280"/>
      <c r="G12" s="280"/>
      <c r="H12" s="280"/>
      <c r="I12" s="280"/>
      <c r="J12" s="280"/>
      <c r="K12" s="276"/>
    </row>
    <row r="13" spans="2:11" ht="15" customHeight="1">
      <c r="B13" s="279"/>
      <c r="C13" s="280"/>
      <c r="D13" s="400" t="s">
        <v>1218</v>
      </c>
      <c r="E13" s="400"/>
      <c r="F13" s="400"/>
      <c r="G13" s="400"/>
      <c r="H13" s="400"/>
      <c r="I13" s="400"/>
      <c r="J13" s="400"/>
      <c r="K13" s="276"/>
    </row>
    <row r="14" spans="2:11" ht="15" customHeight="1">
      <c r="B14" s="279"/>
      <c r="C14" s="280"/>
      <c r="D14" s="400" t="s">
        <v>1219</v>
      </c>
      <c r="E14" s="400"/>
      <c r="F14" s="400"/>
      <c r="G14" s="400"/>
      <c r="H14" s="400"/>
      <c r="I14" s="400"/>
      <c r="J14" s="400"/>
      <c r="K14" s="276"/>
    </row>
    <row r="15" spans="2:11" ht="15" customHeight="1">
      <c r="B15" s="279"/>
      <c r="C15" s="280"/>
      <c r="D15" s="400" t="s">
        <v>1220</v>
      </c>
      <c r="E15" s="400"/>
      <c r="F15" s="400"/>
      <c r="G15" s="400"/>
      <c r="H15" s="400"/>
      <c r="I15" s="400"/>
      <c r="J15" s="400"/>
      <c r="K15" s="276"/>
    </row>
    <row r="16" spans="2:11" ht="15" customHeight="1">
      <c r="B16" s="279"/>
      <c r="C16" s="280"/>
      <c r="D16" s="280"/>
      <c r="E16" s="281" t="s">
        <v>1221</v>
      </c>
      <c r="F16" s="400" t="s">
        <v>1222</v>
      </c>
      <c r="G16" s="400"/>
      <c r="H16" s="400"/>
      <c r="I16" s="400"/>
      <c r="J16" s="400"/>
      <c r="K16" s="276"/>
    </row>
    <row r="17" spans="2:11" ht="15" customHeight="1">
      <c r="B17" s="279"/>
      <c r="C17" s="280"/>
      <c r="D17" s="280"/>
      <c r="E17" s="281" t="s">
        <v>85</v>
      </c>
      <c r="F17" s="400" t="s">
        <v>1223</v>
      </c>
      <c r="G17" s="400"/>
      <c r="H17" s="400"/>
      <c r="I17" s="400"/>
      <c r="J17" s="400"/>
      <c r="K17" s="276"/>
    </row>
    <row r="18" spans="2:11" ht="15" customHeight="1">
      <c r="B18" s="279"/>
      <c r="C18" s="280"/>
      <c r="D18" s="280"/>
      <c r="E18" s="281" t="s">
        <v>1224</v>
      </c>
      <c r="F18" s="400" t="s">
        <v>1225</v>
      </c>
      <c r="G18" s="400"/>
      <c r="H18" s="400"/>
      <c r="I18" s="400"/>
      <c r="J18" s="400"/>
      <c r="K18" s="276"/>
    </row>
    <row r="19" spans="2:11" ht="15" customHeight="1">
      <c r="B19" s="279"/>
      <c r="C19" s="280"/>
      <c r="D19" s="280"/>
      <c r="E19" s="281" t="s">
        <v>100</v>
      </c>
      <c r="F19" s="400" t="s">
        <v>1226</v>
      </c>
      <c r="G19" s="400"/>
      <c r="H19" s="400"/>
      <c r="I19" s="400"/>
      <c r="J19" s="400"/>
      <c r="K19" s="276"/>
    </row>
    <row r="20" spans="2:11" ht="15" customHeight="1">
      <c r="B20" s="279"/>
      <c r="C20" s="280"/>
      <c r="D20" s="280"/>
      <c r="E20" s="281" t="s">
        <v>104</v>
      </c>
      <c r="F20" s="400" t="s">
        <v>1227</v>
      </c>
      <c r="G20" s="400"/>
      <c r="H20" s="400"/>
      <c r="I20" s="400"/>
      <c r="J20" s="400"/>
      <c r="K20" s="276"/>
    </row>
    <row r="21" spans="2:11" ht="15" customHeight="1">
      <c r="B21" s="279"/>
      <c r="C21" s="280"/>
      <c r="D21" s="280"/>
      <c r="E21" s="281" t="s">
        <v>1228</v>
      </c>
      <c r="F21" s="400" t="s">
        <v>1229</v>
      </c>
      <c r="G21" s="400"/>
      <c r="H21" s="400"/>
      <c r="I21" s="400"/>
      <c r="J21" s="400"/>
      <c r="K21" s="276"/>
    </row>
    <row r="22" spans="2:11" ht="12.75" customHeight="1">
      <c r="B22" s="279"/>
      <c r="C22" s="280"/>
      <c r="D22" s="280"/>
      <c r="E22" s="280"/>
      <c r="F22" s="280"/>
      <c r="G22" s="280"/>
      <c r="H22" s="280"/>
      <c r="I22" s="280"/>
      <c r="J22" s="280"/>
      <c r="K22" s="276"/>
    </row>
    <row r="23" spans="2:11" ht="15" customHeight="1">
      <c r="B23" s="279"/>
      <c r="C23" s="400" t="s">
        <v>1230</v>
      </c>
      <c r="D23" s="400"/>
      <c r="E23" s="400"/>
      <c r="F23" s="400"/>
      <c r="G23" s="400"/>
      <c r="H23" s="400"/>
      <c r="I23" s="400"/>
      <c r="J23" s="400"/>
      <c r="K23" s="276"/>
    </row>
    <row r="24" spans="2:11" ht="15" customHeight="1">
      <c r="B24" s="279"/>
      <c r="C24" s="400" t="s">
        <v>1231</v>
      </c>
      <c r="D24" s="400"/>
      <c r="E24" s="400"/>
      <c r="F24" s="400"/>
      <c r="G24" s="400"/>
      <c r="H24" s="400"/>
      <c r="I24" s="400"/>
      <c r="J24" s="400"/>
      <c r="K24" s="276"/>
    </row>
    <row r="25" spans="2:11" ht="15" customHeight="1">
      <c r="B25" s="279"/>
      <c r="C25" s="278"/>
      <c r="D25" s="400" t="s">
        <v>1232</v>
      </c>
      <c r="E25" s="400"/>
      <c r="F25" s="400"/>
      <c r="G25" s="400"/>
      <c r="H25" s="400"/>
      <c r="I25" s="400"/>
      <c r="J25" s="400"/>
      <c r="K25" s="276"/>
    </row>
    <row r="26" spans="2:11" ht="15" customHeight="1">
      <c r="B26" s="279"/>
      <c r="C26" s="280"/>
      <c r="D26" s="400" t="s">
        <v>1233</v>
      </c>
      <c r="E26" s="400"/>
      <c r="F26" s="400"/>
      <c r="G26" s="400"/>
      <c r="H26" s="400"/>
      <c r="I26" s="400"/>
      <c r="J26" s="400"/>
      <c r="K26" s="276"/>
    </row>
    <row r="27" spans="2:11" ht="12.75" customHeight="1">
      <c r="B27" s="279"/>
      <c r="C27" s="280"/>
      <c r="D27" s="280"/>
      <c r="E27" s="280"/>
      <c r="F27" s="280"/>
      <c r="G27" s="280"/>
      <c r="H27" s="280"/>
      <c r="I27" s="280"/>
      <c r="J27" s="280"/>
      <c r="K27" s="276"/>
    </row>
    <row r="28" spans="2:11" ht="15" customHeight="1">
      <c r="B28" s="279"/>
      <c r="C28" s="280"/>
      <c r="D28" s="400" t="s">
        <v>1234</v>
      </c>
      <c r="E28" s="400"/>
      <c r="F28" s="400"/>
      <c r="G28" s="400"/>
      <c r="H28" s="400"/>
      <c r="I28" s="400"/>
      <c r="J28" s="400"/>
      <c r="K28" s="276"/>
    </row>
    <row r="29" spans="2:11" ht="15" customHeight="1">
      <c r="B29" s="279"/>
      <c r="C29" s="280"/>
      <c r="D29" s="400" t="s">
        <v>1235</v>
      </c>
      <c r="E29" s="400"/>
      <c r="F29" s="400"/>
      <c r="G29" s="400"/>
      <c r="H29" s="400"/>
      <c r="I29" s="400"/>
      <c r="J29" s="400"/>
      <c r="K29" s="276"/>
    </row>
    <row r="30" spans="2:11" ht="12.75" customHeight="1">
      <c r="B30" s="279"/>
      <c r="C30" s="280"/>
      <c r="D30" s="280"/>
      <c r="E30" s="280"/>
      <c r="F30" s="280"/>
      <c r="G30" s="280"/>
      <c r="H30" s="280"/>
      <c r="I30" s="280"/>
      <c r="J30" s="280"/>
      <c r="K30" s="276"/>
    </row>
    <row r="31" spans="2:11" ht="15" customHeight="1">
      <c r="B31" s="279"/>
      <c r="C31" s="280"/>
      <c r="D31" s="400" t="s">
        <v>1236</v>
      </c>
      <c r="E31" s="400"/>
      <c r="F31" s="400"/>
      <c r="G31" s="400"/>
      <c r="H31" s="400"/>
      <c r="I31" s="400"/>
      <c r="J31" s="400"/>
      <c r="K31" s="276"/>
    </row>
    <row r="32" spans="2:11" ht="15" customHeight="1">
      <c r="B32" s="279"/>
      <c r="C32" s="280"/>
      <c r="D32" s="400" t="s">
        <v>1237</v>
      </c>
      <c r="E32" s="400"/>
      <c r="F32" s="400"/>
      <c r="G32" s="400"/>
      <c r="H32" s="400"/>
      <c r="I32" s="400"/>
      <c r="J32" s="400"/>
      <c r="K32" s="276"/>
    </row>
    <row r="33" spans="2:11" ht="15" customHeight="1">
      <c r="B33" s="279"/>
      <c r="C33" s="280"/>
      <c r="D33" s="400" t="s">
        <v>1238</v>
      </c>
      <c r="E33" s="400"/>
      <c r="F33" s="400"/>
      <c r="G33" s="400"/>
      <c r="H33" s="400"/>
      <c r="I33" s="400"/>
      <c r="J33" s="400"/>
      <c r="K33" s="276"/>
    </row>
    <row r="34" spans="2:11" ht="15" customHeight="1">
      <c r="B34" s="279"/>
      <c r="C34" s="280"/>
      <c r="D34" s="278"/>
      <c r="E34" s="282" t="s">
        <v>129</v>
      </c>
      <c r="F34" s="278"/>
      <c r="G34" s="400" t="s">
        <v>1239</v>
      </c>
      <c r="H34" s="400"/>
      <c r="I34" s="400"/>
      <c r="J34" s="400"/>
      <c r="K34" s="276"/>
    </row>
    <row r="35" spans="2:11" ht="30.75" customHeight="1">
      <c r="B35" s="279"/>
      <c r="C35" s="280"/>
      <c r="D35" s="278"/>
      <c r="E35" s="282" t="s">
        <v>1240</v>
      </c>
      <c r="F35" s="278"/>
      <c r="G35" s="400" t="s">
        <v>1241</v>
      </c>
      <c r="H35" s="400"/>
      <c r="I35" s="400"/>
      <c r="J35" s="400"/>
      <c r="K35" s="276"/>
    </row>
    <row r="36" spans="2:11" ht="15" customHeight="1">
      <c r="B36" s="279"/>
      <c r="C36" s="280"/>
      <c r="D36" s="278"/>
      <c r="E36" s="282" t="s">
        <v>58</v>
      </c>
      <c r="F36" s="278"/>
      <c r="G36" s="400" t="s">
        <v>1242</v>
      </c>
      <c r="H36" s="400"/>
      <c r="I36" s="400"/>
      <c r="J36" s="400"/>
      <c r="K36" s="276"/>
    </row>
    <row r="37" spans="2:11" ht="15" customHeight="1">
      <c r="B37" s="279"/>
      <c r="C37" s="280"/>
      <c r="D37" s="278"/>
      <c r="E37" s="282" t="s">
        <v>130</v>
      </c>
      <c r="F37" s="278"/>
      <c r="G37" s="400" t="s">
        <v>1243</v>
      </c>
      <c r="H37" s="400"/>
      <c r="I37" s="400"/>
      <c r="J37" s="400"/>
      <c r="K37" s="276"/>
    </row>
    <row r="38" spans="2:11" ht="15" customHeight="1">
      <c r="B38" s="279"/>
      <c r="C38" s="280"/>
      <c r="D38" s="278"/>
      <c r="E38" s="282" t="s">
        <v>131</v>
      </c>
      <c r="F38" s="278"/>
      <c r="G38" s="400" t="s">
        <v>1244</v>
      </c>
      <c r="H38" s="400"/>
      <c r="I38" s="400"/>
      <c r="J38" s="400"/>
      <c r="K38" s="276"/>
    </row>
    <row r="39" spans="2:11" ht="15" customHeight="1">
      <c r="B39" s="279"/>
      <c r="C39" s="280"/>
      <c r="D39" s="278"/>
      <c r="E39" s="282" t="s">
        <v>132</v>
      </c>
      <c r="F39" s="278"/>
      <c r="G39" s="400" t="s">
        <v>1245</v>
      </c>
      <c r="H39" s="400"/>
      <c r="I39" s="400"/>
      <c r="J39" s="400"/>
      <c r="K39" s="276"/>
    </row>
    <row r="40" spans="2:11" ht="15" customHeight="1">
      <c r="B40" s="279"/>
      <c r="C40" s="280"/>
      <c r="D40" s="278"/>
      <c r="E40" s="282" t="s">
        <v>1246</v>
      </c>
      <c r="F40" s="278"/>
      <c r="G40" s="400" t="s">
        <v>1247</v>
      </c>
      <c r="H40" s="400"/>
      <c r="I40" s="400"/>
      <c r="J40" s="400"/>
      <c r="K40" s="276"/>
    </row>
    <row r="41" spans="2:11" ht="15" customHeight="1">
      <c r="B41" s="279"/>
      <c r="C41" s="280"/>
      <c r="D41" s="278"/>
      <c r="E41" s="282"/>
      <c r="F41" s="278"/>
      <c r="G41" s="400" t="s">
        <v>1248</v>
      </c>
      <c r="H41" s="400"/>
      <c r="I41" s="400"/>
      <c r="J41" s="400"/>
      <c r="K41" s="276"/>
    </row>
    <row r="42" spans="2:11" ht="15" customHeight="1">
      <c r="B42" s="279"/>
      <c r="C42" s="280"/>
      <c r="D42" s="278"/>
      <c r="E42" s="282" t="s">
        <v>1249</v>
      </c>
      <c r="F42" s="278"/>
      <c r="G42" s="400" t="s">
        <v>1250</v>
      </c>
      <c r="H42" s="400"/>
      <c r="I42" s="400"/>
      <c r="J42" s="400"/>
      <c r="K42" s="276"/>
    </row>
    <row r="43" spans="2:11" ht="15" customHeight="1">
      <c r="B43" s="279"/>
      <c r="C43" s="280"/>
      <c r="D43" s="278"/>
      <c r="E43" s="282" t="s">
        <v>134</v>
      </c>
      <c r="F43" s="278"/>
      <c r="G43" s="400" t="s">
        <v>1251</v>
      </c>
      <c r="H43" s="400"/>
      <c r="I43" s="400"/>
      <c r="J43" s="400"/>
      <c r="K43" s="276"/>
    </row>
    <row r="44" spans="2:11" ht="12.75" customHeight="1">
      <c r="B44" s="279"/>
      <c r="C44" s="280"/>
      <c r="D44" s="278"/>
      <c r="E44" s="278"/>
      <c r="F44" s="278"/>
      <c r="G44" s="278"/>
      <c r="H44" s="278"/>
      <c r="I44" s="278"/>
      <c r="J44" s="278"/>
      <c r="K44" s="276"/>
    </row>
    <row r="45" spans="2:11" ht="15" customHeight="1">
      <c r="B45" s="279"/>
      <c r="C45" s="280"/>
      <c r="D45" s="400" t="s">
        <v>1252</v>
      </c>
      <c r="E45" s="400"/>
      <c r="F45" s="400"/>
      <c r="G45" s="400"/>
      <c r="H45" s="400"/>
      <c r="I45" s="400"/>
      <c r="J45" s="400"/>
      <c r="K45" s="276"/>
    </row>
    <row r="46" spans="2:11" ht="15" customHeight="1">
      <c r="B46" s="279"/>
      <c r="C46" s="280"/>
      <c r="D46" s="280"/>
      <c r="E46" s="400" t="s">
        <v>1253</v>
      </c>
      <c r="F46" s="400"/>
      <c r="G46" s="400"/>
      <c r="H46" s="400"/>
      <c r="I46" s="400"/>
      <c r="J46" s="400"/>
      <c r="K46" s="276"/>
    </row>
    <row r="47" spans="2:11" ht="15" customHeight="1">
      <c r="B47" s="279"/>
      <c r="C47" s="280"/>
      <c r="D47" s="280"/>
      <c r="E47" s="400" t="s">
        <v>1254</v>
      </c>
      <c r="F47" s="400"/>
      <c r="G47" s="400"/>
      <c r="H47" s="400"/>
      <c r="I47" s="400"/>
      <c r="J47" s="400"/>
      <c r="K47" s="276"/>
    </row>
    <row r="48" spans="2:11" ht="15" customHeight="1">
      <c r="B48" s="279"/>
      <c r="C48" s="280"/>
      <c r="D48" s="280"/>
      <c r="E48" s="400" t="s">
        <v>1255</v>
      </c>
      <c r="F48" s="400"/>
      <c r="G48" s="400"/>
      <c r="H48" s="400"/>
      <c r="I48" s="400"/>
      <c r="J48" s="400"/>
      <c r="K48" s="276"/>
    </row>
    <row r="49" spans="2:11" ht="15" customHeight="1">
      <c r="B49" s="279"/>
      <c r="C49" s="280"/>
      <c r="D49" s="400" t="s">
        <v>1256</v>
      </c>
      <c r="E49" s="400"/>
      <c r="F49" s="400"/>
      <c r="G49" s="400"/>
      <c r="H49" s="400"/>
      <c r="I49" s="400"/>
      <c r="J49" s="400"/>
      <c r="K49" s="276"/>
    </row>
    <row r="50" spans="2:11" ht="25.5" customHeight="1">
      <c r="B50" s="275"/>
      <c r="C50" s="401" t="s">
        <v>1257</v>
      </c>
      <c r="D50" s="401"/>
      <c r="E50" s="401"/>
      <c r="F50" s="401"/>
      <c r="G50" s="401"/>
      <c r="H50" s="401"/>
      <c r="I50" s="401"/>
      <c r="J50" s="401"/>
      <c r="K50" s="276"/>
    </row>
    <row r="51" spans="2:11" ht="5.25" customHeight="1">
      <c r="B51" s="275"/>
      <c r="C51" s="277"/>
      <c r="D51" s="277"/>
      <c r="E51" s="277"/>
      <c r="F51" s="277"/>
      <c r="G51" s="277"/>
      <c r="H51" s="277"/>
      <c r="I51" s="277"/>
      <c r="J51" s="277"/>
      <c r="K51" s="276"/>
    </row>
    <row r="52" spans="2:11" ht="15" customHeight="1">
      <c r="B52" s="275"/>
      <c r="C52" s="400" t="s">
        <v>1258</v>
      </c>
      <c r="D52" s="400"/>
      <c r="E52" s="400"/>
      <c r="F52" s="400"/>
      <c r="G52" s="400"/>
      <c r="H52" s="400"/>
      <c r="I52" s="400"/>
      <c r="J52" s="400"/>
      <c r="K52" s="276"/>
    </row>
    <row r="53" spans="2:11" ht="15" customHeight="1">
      <c r="B53" s="275"/>
      <c r="C53" s="400" t="s">
        <v>1259</v>
      </c>
      <c r="D53" s="400"/>
      <c r="E53" s="400"/>
      <c r="F53" s="400"/>
      <c r="G53" s="400"/>
      <c r="H53" s="400"/>
      <c r="I53" s="400"/>
      <c r="J53" s="400"/>
      <c r="K53" s="276"/>
    </row>
    <row r="54" spans="2:11" ht="12.75" customHeight="1">
      <c r="B54" s="275"/>
      <c r="C54" s="278"/>
      <c r="D54" s="278"/>
      <c r="E54" s="278"/>
      <c r="F54" s="278"/>
      <c r="G54" s="278"/>
      <c r="H54" s="278"/>
      <c r="I54" s="278"/>
      <c r="J54" s="278"/>
      <c r="K54" s="276"/>
    </row>
    <row r="55" spans="2:11" ht="15" customHeight="1">
      <c r="B55" s="275"/>
      <c r="C55" s="400" t="s">
        <v>1260</v>
      </c>
      <c r="D55" s="400"/>
      <c r="E55" s="400"/>
      <c r="F55" s="400"/>
      <c r="G55" s="400"/>
      <c r="H55" s="400"/>
      <c r="I55" s="400"/>
      <c r="J55" s="400"/>
      <c r="K55" s="276"/>
    </row>
    <row r="56" spans="2:11" ht="15" customHeight="1">
      <c r="B56" s="275"/>
      <c r="C56" s="280"/>
      <c r="D56" s="400" t="s">
        <v>1261</v>
      </c>
      <c r="E56" s="400"/>
      <c r="F56" s="400"/>
      <c r="G56" s="400"/>
      <c r="H56" s="400"/>
      <c r="I56" s="400"/>
      <c r="J56" s="400"/>
      <c r="K56" s="276"/>
    </row>
    <row r="57" spans="2:11" ht="15" customHeight="1">
      <c r="B57" s="275"/>
      <c r="C57" s="280"/>
      <c r="D57" s="400" t="s">
        <v>1262</v>
      </c>
      <c r="E57" s="400"/>
      <c r="F57" s="400"/>
      <c r="G57" s="400"/>
      <c r="H57" s="400"/>
      <c r="I57" s="400"/>
      <c r="J57" s="400"/>
      <c r="K57" s="276"/>
    </row>
    <row r="58" spans="2:11" ht="15" customHeight="1">
      <c r="B58" s="275"/>
      <c r="C58" s="280"/>
      <c r="D58" s="400" t="s">
        <v>1263</v>
      </c>
      <c r="E58" s="400"/>
      <c r="F58" s="400"/>
      <c r="G58" s="400"/>
      <c r="H58" s="400"/>
      <c r="I58" s="400"/>
      <c r="J58" s="400"/>
      <c r="K58" s="276"/>
    </row>
    <row r="59" spans="2:11" ht="15" customHeight="1">
      <c r="B59" s="275"/>
      <c r="C59" s="280"/>
      <c r="D59" s="400" t="s">
        <v>1264</v>
      </c>
      <c r="E59" s="400"/>
      <c r="F59" s="400"/>
      <c r="G59" s="400"/>
      <c r="H59" s="400"/>
      <c r="I59" s="400"/>
      <c r="J59" s="400"/>
      <c r="K59" s="276"/>
    </row>
    <row r="60" spans="2:11" ht="15" customHeight="1">
      <c r="B60" s="275"/>
      <c r="C60" s="280"/>
      <c r="D60" s="399" t="s">
        <v>1265</v>
      </c>
      <c r="E60" s="399"/>
      <c r="F60" s="399"/>
      <c r="G60" s="399"/>
      <c r="H60" s="399"/>
      <c r="I60" s="399"/>
      <c r="J60" s="399"/>
      <c r="K60" s="276"/>
    </row>
    <row r="61" spans="2:11" ht="15" customHeight="1">
      <c r="B61" s="275"/>
      <c r="C61" s="280"/>
      <c r="D61" s="400" t="s">
        <v>1266</v>
      </c>
      <c r="E61" s="400"/>
      <c r="F61" s="400"/>
      <c r="G61" s="400"/>
      <c r="H61" s="400"/>
      <c r="I61" s="400"/>
      <c r="J61" s="400"/>
      <c r="K61" s="276"/>
    </row>
    <row r="62" spans="2:11" ht="12.75" customHeight="1">
      <c r="B62" s="275"/>
      <c r="C62" s="280"/>
      <c r="D62" s="280"/>
      <c r="E62" s="283"/>
      <c r="F62" s="280"/>
      <c r="G62" s="280"/>
      <c r="H62" s="280"/>
      <c r="I62" s="280"/>
      <c r="J62" s="280"/>
      <c r="K62" s="276"/>
    </row>
    <row r="63" spans="2:11" ht="15" customHeight="1">
      <c r="B63" s="275"/>
      <c r="C63" s="280"/>
      <c r="D63" s="400" t="s">
        <v>1267</v>
      </c>
      <c r="E63" s="400"/>
      <c r="F63" s="400"/>
      <c r="G63" s="400"/>
      <c r="H63" s="400"/>
      <c r="I63" s="400"/>
      <c r="J63" s="400"/>
      <c r="K63" s="276"/>
    </row>
    <row r="64" spans="2:11" ht="15" customHeight="1">
      <c r="B64" s="275"/>
      <c r="C64" s="280"/>
      <c r="D64" s="399" t="s">
        <v>1268</v>
      </c>
      <c r="E64" s="399"/>
      <c r="F64" s="399"/>
      <c r="G64" s="399"/>
      <c r="H64" s="399"/>
      <c r="I64" s="399"/>
      <c r="J64" s="399"/>
      <c r="K64" s="276"/>
    </row>
    <row r="65" spans="2:11" ht="15" customHeight="1">
      <c r="B65" s="275"/>
      <c r="C65" s="280"/>
      <c r="D65" s="400" t="s">
        <v>1269</v>
      </c>
      <c r="E65" s="400"/>
      <c r="F65" s="400"/>
      <c r="G65" s="400"/>
      <c r="H65" s="400"/>
      <c r="I65" s="400"/>
      <c r="J65" s="400"/>
      <c r="K65" s="276"/>
    </row>
    <row r="66" spans="2:11" ht="15" customHeight="1">
      <c r="B66" s="275"/>
      <c r="C66" s="280"/>
      <c r="D66" s="400" t="s">
        <v>1270</v>
      </c>
      <c r="E66" s="400"/>
      <c r="F66" s="400"/>
      <c r="G66" s="400"/>
      <c r="H66" s="400"/>
      <c r="I66" s="400"/>
      <c r="J66" s="400"/>
      <c r="K66" s="276"/>
    </row>
    <row r="67" spans="2:11" ht="15" customHeight="1">
      <c r="B67" s="275"/>
      <c r="C67" s="280"/>
      <c r="D67" s="400" t="s">
        <v>1271</v>
      </c>
      <c r="E67" s="400"/>
      <c r="F67" s="400"/>
      <c r="G67" s="400"/>
      <c r="H67" s="400"/>
      <c r="I67" s="400"/>
      <c r="J67" s="400"/>
      <c r="K67" s="276"/>
    </row>
    <row r="68" spans="2:11" ht="15" customHeight="1">
      <c r="B68" s="275"/>
      <c r="C68" s="280"/>
      <c r="D68" s="400" t="s">
        <v>1272</v>
      </c>
      <c r="E68" s="400"/>
      <c r="F68" s="400"/>
      <c r="G68" s="400"/>
      <c r="H68" s="400"/>
      <c r="I68" s="400"/>
      <c r="J68" s="400"/>
      <c r="K68" s="276"/>
    </row>
    <row r="69" spans="2:11" ht="12.75" customHeight="1">
      <c r="B69" s="284"/>
      <c r="C69" s="285"/>
      <c r="D69" s="285"/>
      <c r="E69" s="285"/>
      <c r="F69" s="285"/>
      <c r="G69" s="285"/>
      <c r="H69" s="285"/>
      <c r="I69" s="285"/>
      <c r="J69" s="285"/>
      <c r="K69" s="286"/>
    </row>
    <row r="70" spans="2:11" ht="18.75" customHeight="1">
      <c r="B70" s="287"/>
      <c r="C70" s="287"/>
      <c r="D70" s="287"/>
      <c r="E70" s="287"/>
      <c r="F70" s="287"/>
      <c r="G70" s="287"/>
      <c r="H70" s="287"/>
      <c r="I70" s="287"/>
      <c r="J70" s="287"/>
      <c r="K70" s="288"/>
    </row>
    <row r="71" spans="2:11" ht="18.75" customHeight="1">
      <c r="B71" s="288"/>
      <c r="C71" s="288"/>
      <c r="D71" s="288"/>
      <c r="E71" s="288"/>
      <c r="F71" s="288"/>
      <c r="G71" s="288"/>
      <c r="H71" s="288"/>
      <c r="I71" s="288"/>
      <c r="J71" s="288"/>
      <c r="K71" s="288"/>
    </row>
    <row r="72" spans="2:11" ht="7.5" customHeight="1">
      <c r="B72" s="289"/>
      <c r="C72" s="290"/>
      <c r="D72" s="290"/>
      <c r="E72" s="290"/>
      <c r="F72" s="290"/>
      <c r="G72" s="290"/>
      <c r="H72" s="290"/>
      <c r="I72" s="290"/>
      <c r="J72" s="290"/>
      <c r="K72" s="291"/>
    </row>
    <row r="73" spans="2:11" ht="45" customHeight="1">
      <c r="B73" s="292"/>
      <c r="C73" s="398" t="s">
        <v>110</v>
      </c>
      <c r="D73" s="398"/>
      <c r="E73" s="398"/>
      <c r="F73" s="398"/>
      <c r="G73" s="398"/>
      <c r="H73" s="398"/>
      <c r="I73" s="398"/>
      <c r="J73" s="398"/>
      <c r="K73" s="293"/>
    </row>
    <row r="74" spans="2:11" ht="17.25" customHeight="1">
      <c r="B74" s="292"/>
      <c r="C74" s="294" t="s">
        <v>1273</v>
      </c>
      <c r="D74" s="294"/>
      <c r="E74" s="294"/>
      <c r="F74" s="294" t="s">
        <v>1274</v>
      </c>
      <c r="G74" s="295"/>
      <c r="H74" s="294" t="s">
        <v>130</v>
      </c>
      <c r="I74" s="294" t="s">
        <v>62</v>
      </c>
      <c r="J74" s="294" t="s">
        <v>1275</v>
      </c>
      <c r="K74" s="293"/>
    </row>
    <row r="75" spans="2:11" ht="17.25" customHeight="1">
      <c r="B75" s="292"/>
      <c r="C75" s="296" t="s">
        <v>1276</v>
      </c>
      <c r="D75" s="296"/>
      <c r="E75" s="296"/>
      <c r="F75" s="297" t="s">
        <v>1277</v>
      </c>
      <c r="G75" s="298"/>
      <c r="H75" s="296"/>
      <c r="I75" s="296"/>
      <c r="J75" s="296" t="s">
        <v>1278</v>
      </c>
      <c r="K75" s="293"/>
    </row>
    <row r="76" spans="2:11" ht="5.25" customHeight="1">
      <c r="B76" s="292"/>
      <c r="C76" s="299"/>
      <c r="D76" s="299"/>
      <c r="E76" s="299"/>
      <c r="F76" s="299"/>
      <c r="G76" s="300"/>
      <c r="H76" s="299"/>
      <c r="I76" s="299"/>
      <c r="J76" s="299"/>
      <c r="K76" s="293"/>
    </row>
    <row r="77" spans="2:11" ht="15" customHeight="1">
      <c r="B77" s="292"/>
      <c r="C77" s="282" t="s">
        <v>58</v>
      </c>
      <c r="D77" s="299"/>
      <c r="E77" s="299"/>
      <c r="F77" s="301" t="s">
        <v>1279</v>
      </c>
      <c r="G77" s="300"/>
      <c r="H77" s="282" t="s">
        <v>1280</v>
      </c>
      <c r="I77" s="282" t="s">
        <v>1281</v>
      </c>
      <c r="J77" s="282">
        <v>20</v>
      </c>
      <c r="K77" s="293"/>
    </row>
    <row r="78" spans="2:11" ht="15" customHeight="1">
      <c r="B78" s="292"/>
      <c r="C78" s="282" t="s">
        <v>1282</v>
      </c>
      <c r="D78" s="282"/>
      <c r="E78" s="282"/>
      <c r="F78" s="301" t="s">
        <v>1279</v>
      </c>
      <c r="G78" s="300"/>
      <c r="H78" s="282" t="s">
        <v>1283</v>
      </c>
      <c r="I78" s="282" t="s">
        <v>1281</v>
      </c>
      <c r="J78" s="282">
        <v>120</v>
      </c>
      <c r="K78" s="293"/>
    </row>
    <row r="79" spans="2:11" ht="15" customHeight="1">
      <c r="B79" s="302"/>
      <c r="C79" s="282" t="s">
        <v>1284</v>
      </c>
      <c r="D79" s="282"/>
      <c r="E79" s="282"/>
      <c r="F79" s="301" t="s">
        <v>1285</v>
      </c>
      <c r="G79" s="300"/>
      <c r="H79" s="282" t="s">
        <v>1286</v>
      </c>
      <c r="I79" s="282" t="s">
        <v>1281</v>
      </c>
      <c r="J79" s="282">
        <v>50</v>
      </c>
      <c r="K79" s="293"/>
    </row>
    <row r="80" spans="2:11" ht="15" customHeight="1">
      <c r="B80" s="302"/>
      <c r="C80" s="282" t="s">
        <v>1287</v>
      </c>
      <c r="D80" s="282"/>
      <c r="E80" s="282"/>
      <c r="F80" s="301" t="s">
        <v>1279</v>
      </c>
      <c r="G80" s="300"/>
      <c r="H80" s="282" t="s">
        <v>1288</v>
      </c>
      <c r="I80" s="282" t="s">
        <v>1289</v>
      </c>
      <c r="J80" s="282"/>
      <c r="K80" s="293"/>
    </row>
    <row r="81" spans="2:11" ht="15" customHeight="1">
      <c r="B81" s="302"/>
      <c r="C81" s="303" t="s">
        <v>1290</v>
      </c>
      <c r="D81" s="303"/>
      <c r="E81" s="303"/>
      <c r="F81" s="304" t="s">
        <v>1285</v>
      </c>
      <c r="G81" s="303"/>
      <c r="H81" s="303" t="s">
        <v>1291</v>
      </c>
      <c r="I81" s="303" t="s">
        <v>1281</v>
      </c>
      <c r="J81" s="303">
        <v>15</v>
      </c>
      <c r="K81" s="293"/>
    </row>
    <row r="82" spans="2:11" ht="15" customHeight="1">
      <c r="B82" s="302"/>
      <c r="C82" s="303" t="s">
        <v>1292</v>
      </c>
      <c r="D82" s="303"/>
      <c r="E82" s="303"/>
      <c r="F82" s="304" t="s">
        <v>1285</v>
      </c>
      <c r="G82" s="303"/>
      <c r="H82" s="303" t="s">
        <v>1293</v>
      </c>
      <c r="I82" s="303" t="s">
        <v>1281</v>
      </c>
      <c r="J82" s="303">
        <v>15</v>
      </c>
      <c r="K82" s="293"/>
    </row>
    <row r="83" spans="2:11" ht="15" customHeight="1">
      <c r="B83" s="302"/>
      <c r="C83" s="303" t="s">
        <v>1294</v>
      </c>
      <c r="D83" s="303"/>
      <c r="E83" s="303"/>
      <c r="F83" s="304" t="s">
        <v>1285</v>
      </c>
      <c r="G83" s="303"/>
      <c r="H83" s="303" t="s">
        <v>1295</v>
      </c>
      <c r="I83" s="303" t="s">
        <v>1281</v>
      </c>
      <c r="J83" s="303">
        <v>20</v>
      </c>
      <c r="K83" s="293"/>
    </row>
    <row r="84" spans="2:11" ht="15" customHeight="1">
      <c r="B84" s="302"/>
      <c r="C84" s="303" t="s">
        <v>1296</v>
      </c>
      <c r="D84" s="303"/>
      <c r="E84" s="303"/>
      <c r="F84" s="304" t="s">
        <v>1285</v>
      </c>
      <c r="G84" s="303"/>
      <c r="H84" s="303" t="s">
        <v>1297</v>
      </c>
      <c r="I84" s="303" t="s">
        <v>1281</v>
      </c>
      <c r="J84" s="303">
        <v>20</v>
      </c>
      <c r="K84" s="293"/>
    </row>
    <row r="85" spans="2:11" ht="15" customHeight="1">
      <c r="B85" s="302"/>
      <c r="C85" s="282" t="s">
        <v>1298</v>
      </c>
      <c r="D85" s="282"/>
      <c r="E85" s="282"/>
      <c r="F85" s="301" t="s">
        <v>1285</v>
      </c>
      <c r="G85" s="300"/>
      <c r="H85" s="282" t="s">
        <v>1299</v>
      </c>
      <c r="I85" s="282" t="s">
        <v>1281</v>
      </c>
      <c r="J85" s="282">
        <v>50</v>
      </c>
      <c r="K85" s="293"/>
    </row>
    <row r="86" spans="2:11" ht="15" customHeight="1">
      <c r="B86" s="302"/>
      <c r="C86" s="282" t="s">
        <v>1300</v>
      </c>
      <c r="D86" s="282"/>
      <c r="E86" s="282"/>
      <c r="F86" s="301" t="s">
        <v>1285</v>
      </c>
      <c r="G86" s="300"/>
      <c r="H86" s="282" t="s">
        <v>1301</v>
      </c>
      <c r="I86" s="282" t="s">
        <v>1281</v>
      </c>
      <c r="J86" s="282">
        <v>20</v>
      </c>
      <c r="K86" s="293"/>
    </row>
    <row r="87" spans="2:11" ht="15" customHeight="1">
      <c r="B87" s="302"/>
      <c r="C87" s="282" t="s">
        <v>1302</v>
      </c>
      <c r="D87" s="282"/>
      <c r="E87" s="282"/>
      <c r="F87" s="301" t="s">
        <v>1285</v>
      </c>
      <c r="G87" s="300"/>
      <c r="H87" s="282" t="s">
        <v>1303</v>
      </c>
      <c r="I87" s="282" t="s">
        <v>1281</v>
      </c>
      <c r="J87" s="282">
        <v>20</v>
      </c>
      <c r="K87" s="293"/>
    </row>
    <row r="88" spans="2:11" ht="15" customHeight="1">
      <c r="B88" s="302"/>
      <c r="C88" s="282" t="s">
        <v>1304</v>
      </c>
      <c r="D88" s="282"/>
      <c r="E88" s="282"/>
      <c r="F88" s="301" t="s">
        <v>1285</v>
      </c>
      <c r="G88" s="300"/>
      <c r="H88" s="282" t="s">
        <v>1305</v>
      </c>
      <c r="I88" s="282" t="s">
        <v>1281</v>
      </c>
      <c r="J88" s="282">
        <v>50</v>
      </c>
      <c r="K88" s="293"/>
    </row>
    <row r="89" spans="2:11" ht="15" customHeight="1">
      <c r="B89" s="302"/>
      <c r="C89" s="282" t="s">
        <v>1306</v>
      </c>
      <c r="D89" s="282"/>
      <c r="E89" s="282"/>
      <c r="F89" s="301" t="s">
        <v>1285</v>
      </c>
      <c r="G89" s="300"/>
      <c r="H89" s="282" t="s">
        <v>1306</v>
      </c>
      <c r="I89" s="282" t="s">
        <v>1281</v>
      </c>
      <c r="J89" s="282">
        <v>50</v>
      </c>
      <c r="K89" s="293"/>
    </row>
    <row r="90" spans="2:11" ht="15" customHeight="1">
      <c r="B90" s="302"/>
      <c r="C90" s="282" t="s">
        <v>135</v>
      </c>
      <c r="D90" s="282"/>
      <c r="E90" s="282"/>
      <c r="F90" s="301" t="s">
        <v>1285</v>
      </c>
      <c r="G90" s="300"/>
      <c r="H90" s="282" t="s">
        <v>1307</v>
      </c>
      <c r="I90" s="282" t="s">
        <v>1281</v>
      </c>
      <c r="J90" s="282">
        <v>255</v>
      </c>
      <c r="K90" s="293"/>
    </row>
    <row r="91" spans="2:11" ht="15" customHeight="1">
      <c r="B91" s="302"/>
      <c r="C91" s="282" t="s">
        <v>1308</v>
      </c>
      <c r="D91" s="282"/>
      <c r="E91" s="282"/>
      <c r="F91" s="301" t="s">
        <v>1279</v>
      </c>
      <c r="G91" s="300"/>
      <c r="H91" s="282" t="s">
        <v>1309</v>
      </c>
      <c r="I91" s="282" t="s">
        <v>1310</v>
      </c>
      <c r="J91" s="282"/>
      <c r="K91" s="293"/>
    </row>
    <row r="92" spans="2:11" ht="15" customHeight="1">
      <c r="B92" s="302"/>
      <c r="C92" s="282" t="s">
        <v>1311</v>
      </c>
      <c r="D92" s="282"/>
      <c r="E92" s="282"/>
      <c r="F92" s="301" t="s">
        <v>1279</v>
      </c>
      <c r="G92" s="300"/>
      <c r="H92" s="282" t="s">
        <v>1312</v>
      </c>
      <c r="I92" s="282" t="s">
        <v>1313</v>
      </c>
      <c r="J92" s="282"/>
      <c r="K92" s="293"/>
    </row>
    <row r="93" spans="2:11" ht="15" customHeight="1">
      <c r="B93" s="302"/>
      <c r="C93" s="282" t="s">
        <v>1314</v>
      </c>
      <c r="D93" s="282"/>
      <c r="E93" s="282"/>
      <c r="F93" s="301" t="s">
        <v>1279</v>
      </c>
      <c r="G93" s="300"/>
      <c r="H93" s="282" t="s">
        <v>1314</v>
      </c>
      <c r="I93" s="282" t="s">
        <v>1313</v>
      </c>
      <c r="J93" s="282"/>
      <c r="K93" s="293"/>
    </row>
    <row r="94" spans="2:11" ht="15" customHeight="1">
      <c r="B94" s="302"/>
      <c r="C94" s="282" t="s">
        <v>43</v>
      </c>
      <c r="D94" s="282"/>
      <c r="E94" s="282"/>
      <c r="F94" s="301" t="s">
        <v>1279</v>
      </c>
      <c r="G94" s="300"/>
      <c r="H94" s="282" t="s">
        <v>1315</v>
      </c>
      <c r="I94" s="282" t="s">
        <v>1313</v>
      </c>
      <c r="J94" s="282"/>
      <c r="K94" s="293"/>
    </row>
    <row r="95" spans="2:11" ht="15" customHeight="1">
      <c r="B95" s="302"/>
      <c r="C95" s="282" t="s">
        <v>53</v>
      </c>
      <c r="D95" s="282"/>
      <c r="E95" s="282"/>
      <c r="F95" s="301" t="s">
        <v>1279</v>
      </c>
      <c r="G95" s="300"/>
      <c r="H95" s="282" t="s">
        <v>1316</v>
      </c>
      <c r="I95" s="282" t="s">
        <v>1313</v>
      </c>
      <c r="J95" s="282"/>
      <c r="K95" s="293"/>
    </row>
    <row r="96" spans="2:11" ht="15" customHeight="1">
      <c r="B96" s="305"/>
      <c r="C96" s="306"/>
      <c r="D96" s="306"/>
      <c r="E96" s="306"/>
      <c r="F96" s="306"/>
      <c r="G96" s="306"/>
      <c r="H96" s="306"/>
      <c r="I96" s="306"/>
      <c r="J96" s="306"/>
      <c r="K96" s="307"/>
    </row>
    <row r="97" spans="2:11" ht="18.75" customHeight="1">
      <c r="B97" s="308"/>
      <c r="C97" s="309"/>
      <c r="D97" s="309"/>
      <c r="E97" s="309"/>
      <c r="F97" s="309"/>
      <c r="G97" s="309"/>
      <c r="H97" s="309"/>
      <c r="I97" s="309"/>
      <c r="J97" s="309"/>
      <c r="K97" s="308"/>
    </row>
    <row r="98" spans="2:11" ht="18.75" customHeight="1">
      <c r="B98" s="288"/>
      <c r="C98" s="288"/>
      <c r="D98" s="288"/>
      <c r="E98" s="288"/>
      <c r="F98" s="288"/>
      <c r="G98" s="288"/>
      <c r="H98" s="288"/>
      <c r="I98" s="288"/>
      <c r="J98" s="288"/>
      <c r="K98" s="288"/>
    </row>
    <row r="99" spans="2:11" ht="7.5" customHeight="1">
      <c r="B99" s="289"/>
      <c r="C99" s="290"/>
      <c r="D99" s="290"/>
      <c r="E99" s="290"/>
      <c r="F99" s="290"/>
      <c r="G99" s="290"/>
      <c r="H99" s="290"/>
      <c r="I99" s="290"/>
      <c r="J99" s="290"/>
      <c r="K99" s="291"/>
    </row>
    <row r="100" spans="2:11" ht="45" customHeight="1">
      <c r="B100" s="292"/>
      <c r="C100" s="398" t="s">
        <v>1317</v>
      </c>
      <c r="D100" s="398"/>
      <c r="E100" s="398"/>
      <c r="F100" s="398"/>
      <c r="G100" s="398"/>
      <c r="H100" s="398"/>
      <c r="I100" s="398"/>
      <c r="J100" s="398"/>
      <c r="K100" s="293"/>
    </row>
    <row r="101" spans="2:11" ht="17.25" customHeight="1">
      <c r="B101" s="292"/>
      <c r="C101" s="294" t="s">
        <v>1273</v>
      </c>
      <c r="D101" s="294"/>
      <c r="E101" s="294"/>
      <c r="F101" s="294" t="s">
        <v>1274</v>
      </c>
      <c r="G101" s="295"/>
      <c r="H101" s="294" t="s">
        <v>130</v>
      </c>
      <c r="I101" s="294" t="s">
        <v>62</v>
      </c>
      <c r="J101" s="294" t="s">
        <v>1275</v>
      </c>
      <c r="K101" s="293"/>
    </row>
    <row r="102" spans="2:11" ht="17.25" customHeight="1">
      <c r="B102" s="292"/>
      <c r="C102" s="296" t="s">
        <v>1276</v>
      </c>
      <c r="D102" s="296"/>
      <c r="E102" s="296"/>
      <c r="F102" s="297" t="s">
        <v>1277</v>
      </c>
      <c r="G102" s="298"/>
      <c r="H102" s="296"/>
      <c r="I102" s="296"/>
      <c r="J102" s="296" t="s">
        <v>1278</v>
      </c>
      <c r="K102" s="293"/>
    </row>
    <row r="103" spans="2:11" ht="5.25" customHeight="1">
      <c r="B103" s="292"/>
      <c r="C103" s="294"/>
      <c r="D103" s="294"/>
      <c r="E103" s="294"/>
      <c r="F103" s="294"/>
      <c r="G103" s="310"/>
      <c r="H103" s="294"/>
      <c r="I103" s="294"/>
      <c r="J103" s="294"/>
      <c r="K103" s="293"/>
    </row>
    <row r="104" spans="2:11" ht="15" customHeight="1">
      <c r="B104" s="292"/>
      <c r="C104" s="282" t="s">
        <v>58</v>
      </c>
      <c r="D104" s="299"/>
      <c r="E104" s="299"/>
      <c r="F104" s="301" t="s">
        <v>1279</v>
      </c>
      <c r="G104" s="310"/>
      <c r="H104" s="282" t="s">
        <v>1318</v>
      </c>
      <c r="I104" s="282" t="s">
        <v>1281</v>
      </c>
      <c r="J104" s="282">
        <v>20</v>
      </c>
      <c r="K104" s="293"/>
    </row>
    <row r="105" spans="2:11" ht="15" customHeight="1">
      <c r="B105" s="292"/>
      <c r="C105" s="282" t="s">
        <v>1282</v>
      </c>
      <c r="D105" s="282"/>
      <c r="E105" s="282"/>
      <c r="F105" s="301" t="s">
        <v>1279</v>
      </c>
      <c r="G105" s="282"/>
      <c r="H105" s="282" t="s">
        <v>1318</v>
      </c>
      <c r="I105" s="282" t="s">
        <v>1281</v>
      </c>
      <c r="J105" s="282">
        <v>120</v>
      </c>
      <c r="K105" s="293"/>
    </row>
    <row r="106" spans="2:11" ht="15" customHeight="1">
      <c r="B106" s="302"/>
      <c r="C106" s="282" t="s">
        <v>1284</v>
      </c>
      <c r="D106" s="282"/>
      <c r="E106" s="282"/>
      <c r="F106" s="301" t="s">
        <v>1285</v>
      </c>
      <c r="G106" s="282"/>
      <c r="H106" s="282" t="s">
        <v>1318</v>
      </c>
      <c r="I106" s="282" t="s">
        <v>1281</v>
      </c>
      <c r="J106" s="282">
        <v>50</v>
      </c>
      <c r="K106" s="293"/>
    </row>
    <row r="107" spans="2:11" ht="15" customHeight="1">
      <c r="B107" s="302"/>
      <c r="C107" s="282" t="s">
        <v>1287</v>
      </c>
      <c r="D107" s="282"/>
      <c r="E107" s="282"/>
      <c r="F107" s="301" t="s">
        <v>1279</v>
      </c>
      <c r="G107" s="282"/>
      <c r="H107" s="282" t="s">
        <v>1318</v>
      </c>
      <c r="I107" s="282" t="s">
        <v>1289</v>
      </c>
      <c r="J107" s="282"/>
      <c r="K107" s="293"/>
    </row>
    <row r="108" spans="2:11" ht="15" customHeight="1">
      <c r="B108" s="302"/>
      <c r="C108" s="282" t="s">
        <v>1298</v>
      </c>
      <c r="D108" s="282"/>
      <c r="E108" s="282"/>
      <c r="F108" s="301" t="s">
        <v>1285</v>
      </c>
      <c r="G108" s="282"/>
      <c r="H108" s="282" t="s">
        <v>1318</v>
      </c>
      <c r="I108" s="282" t="s">
        <v>1281</v>
      </c>
      <c r="J108" s="282">
        <v>50</v>
      </c>
      <c r="K108" s="293"/>
    </row>
    <row r="109" spans="2:11" ht="15" customHeight="1">
      <c r="B109" s="302"/>
      <c r="C109" s="282" t="s">
        <v>1306</v>
      </c>
      <c r="D109" s="282"/>
      <c r="E109" s="282"/>
      <c r="F109" s="301" t="s">
        <v>1285</v>
      </c>
      <c r="G109" s="282"/>
      <c r="H109" s="282" t="s">
        <v>1318</v>
      </c>
      <c r="I109" s="282" t="s">
        <v>1281</v>
      </c>
      <c r="J109" s="282">
        <v>50</v>
      </c>
      <c r="K109" s="293"/>
    </row>
    <row r="110" spans="2:11" ht="15" customHeight="1">
      <c r="B110" s="302"/>
      <c r="C110" s="282" t="s">
        <v>1304</v>
      </c>
      <c r="D110" s="282"/>
      <c r="E110" s="282"/>
      <c r="F110" s="301" t="s">
        <v>1285</v>
      </c>
      <c r="G110" s="282"/>
      <c r="H110" s="282" t="s">
        <v>1318</v>
      </c>
      <c r="I110" s="282" t="s">
        <v>1281</v>
      </c>
      <c r="J110" s="282">
        <v>50</v>
      </c>
      <c r="K110" s="293"/>
    </row>
    <row r="111" spans="2:11" ht="15" customHeight="1">
      <c r="B111" s="302"/>
      <c r="C111" s="282" t="s">
        <v>58</v>
      </c>
      <c r="D111" s="282"/>
      <c r="E111" s="282"/>
      <c r="F111" s="301" t="s">
        <v>1279</v>
      </c>
      <c r="G111" s="282"/>
      <c r="H111" s="282" t="s">
        <v>1319</v>
      </c>
      <c r="I111" s="282" t="s">
        <v>1281</v>
      </c>
      <c r="J111" s="282">
        <v>20</v>
      </c>
      <c r="K111" s="293"/>
    </row>
    <row r="112" spans="2:11" ht="15" customHeight="1">
      <c r="B112" s="302"/>
      <c r="C112" s="282" t="s">
        <v>1320</v>
      </c>
      <c r="D112" s="282"/>
      <c r="E112" s="282"/>
      <c r="F112" s="301" t="s">
        <v>1279</v>
      </c>
      <c r="G112" s="282"/>
      <c r="H112" s="282" t="s">
        <v>1321</v>
      </c>
      <c r="I112" s="282" t="s">
        <v>1281</v>
      </c>
      <c r="J112" s="282">
        <v>120</v>
      </c>
      <c r="K112" s="293"/>
    </row>
    <row r="113" spans="2:11" ht="15" customHeight="1">
      <c r="B113" s="302"/>
      <c r="C113" s="282" t="s">
        <v>43</v>
      </c>
      <c r="D113" s="282"/>
      <c r="E113" s="282"/>
      <c r="F113" s="301" t="s">
        <v>1279</v>
      </c>
      <c r="G113" s="282"/>
      <c r="H113" s="282" t="s">
        <v>1322</v>
      </c>
      <c r="I113" s="282" t="s">
        <v>1313</v>
      </c>
      <c r="J113" s="282"/>
      <c r="K113" s="293"/>
    </row>
    <row r="114" spans="2:11" ht="15" customHeight="1">
      <c r="B114" s="302"/>
      <c r="C114" s="282" t="s">
        <v>53</v>
      </c>
      <c r="D114" s="282"/>
      <c r="E114" s="282"/>
      <c r="F114" s="301" t="s">
        <v>1279</v>
      </c>
      <c r="G114" s="282"/>
      <c r="H114" s="282" t="s">
        <v>1323</v>
      </c>
      <c r="I114" s="282" t="s">
        <v>1313</v>
      </c>
      <c r="J114" s="282"/>
      <c r="K114" s="293"/>
    </row>
    <row r="115" spans="2:11" ht="15" customHeight="1">
      <c r="B115" s="302"/>
      <c r="C115" s="282" t="s">
        <v>62</v>
      </c>
      <c r="D115" s="282"/>
      <c r="E115" s="282"/>
      <c r="F115" s="301" t="s">
        <v>1279</v>
      </c>
      <c r="G115" s="282"/>
      <c r="H115" s="282" t="s">
        <v>1324</v>
      </c>
      <c r="I115" s="282" t="s">
        <v>1325</v>
      </c>
      <c r="J115" s="282"/>
      <c r="K115" s="293"/>
    </row>
    <row r="116" spans="2:11" ht="15" customHeight="1">
      <c r="B116" s="305"/>
      <c r="C116" s="311"/>
      <c r="D116" s="311"/>
      <c r="E116" s="311"/>
      <c r="F116" s="311"/>
      <c r="G116" s="311"/>
      <c r="H116" s="311"/>
      <c r="I116" s="311"/>
      <c r="J116" s="311"/>
      <c r="K116" s="307"/>
    </row>
    <row r="117" spans="2:11" ht="18.75" customHeight="1">
      <c r="B117" s="312"/>
      <c r="C117" s="278"/>
      <c r="D117" s="278"/>
      <c r="E117" s="278"/>
      <c r="F117" s="313"/>
      <c r="G117" s="278"/>
      <c r="H117" s="278"/>
      <c r="I117" s="278"/>
      <c r="J117" s="278"/>
      <c r="K117" s="312"/>
    </row>
    <row r="118" spans="2:11" ht="18.75" customHeight="1">
      <c r="B118" s="288"/>
      <c r="C118" s="288"/>
      <c r="D118" s="288"/>
      <c r="E118" s="288"/>
      <c r="F118" s="288"/>
      <c r="G118" s="288"/>
      <c r="H118" s="288"/>
      <c r="I118" s="288"/>
      <c r="J118" s="288"/>
      <c r="K118" s="288"/>
    </row>
    <row r="119" spans="2:11" ht="7.5" customHeight="1">
      <c r="B119" s="314"/>
      <c r="C119" s="315"/>
      <c r="D119" s="315"/>
      <c r="E119" s="315"/>
      <c r="F119" s="315"/>
      <c r="G119" s="315"/>
      <c r="H119" s="315"/>
      <c r="I119" s="315"/>
      <c r="J119" s="315"/>
      <c r="K119" s="316"/>
    </row>
    <row r="120" spans="2:11" ht="45" customHeight="1">
      <c r="B120" s="317"/>
      <c r="C120" s="397" t="s">
        <v>1326</v>
      </c>
      <c r="D120" s="397"/>
      <c r="E120" s="397"/>
      <c r="F120" s="397"/>
      <c r="G120" s="397"/>
      <c r="H120" s="397"/>
      <c r="I120" s="397"/>
      <c r="J120" s="397"/>
      <c r="K120" s="318"/>
    </row>
    <row r="121" spans="2:11" ht="17.25" customHeight="1">
      <c r="B121" s="319"/>
      <c r="C121" s="294" t="s">
        <v>1273</v>
      </c>
      <c r="D121" s="294"/>
      <c r="E121" s="294"/>
      <c r="F121" s="294" t="s">
        <v>1274</v>
      </c>
      <c r="G121" s="295"/>
      <c r="H121" s="294" t="s">
        <v>130</v>
      </c>
      <c r="I121" s="294" t="s">
        <v>62</v>
      </c>
      <c r="J121" s="294" t="s">
        <v>1275</v>
      </c>
      <c r="K121" s="320"/>
    </row>
    <row r="122" spans="2:11" ht="17.25" customHeight="1">
      <c r="B122" s="319"/>
      <c r="C122" s="296" t="s">
        <v>1276</v>
      </c>
      <c r="D122" s="296"/>
      <c r="E122" s="296"/>
      <c r="F122" s="297" t="s">
        <v>1277</v>
      </c>
      <c r="G122" s="298"/>
      <c r="H122" s="296"/>
      <c r="I122" s="296"/>
      <c r="J122" s="296" t="s">
        <v>1278</v>
      </c>
      <c r="K122" s="320"/>
    </row>
    <row r="123" spans="2:11" ht="5.25" customHeight="1">
      <c r="B123" s="321"/>
      <c r="C123" s="299"/>
      <c r="D123" s="299"/>
      <c r="E123" s="299"/>
      <c r="F123" s="299"/>
      <c r="G123" s="282"/>
      <c r="H123" s="299"/>
      <c r="I123" s="299"/>
      <c r="J123" s="299"/>
      <c r="K123" s="322"/>
    </row>
    <row r="124" spans="2:11" ht="15" customHeight="1">
      <c r="B124" s="321"/>
      <c r="C124" s="282" t="s">
        <v>1282</v>
      </c>
      <c r="D124" s="299"/>
      <c r="E124" s="299"/>
      <c r="F124" s="301" t="s">
        <v>1279</v>
      </c>
      <c r="G124" s="282"/>
      <c r="H124" s="282" t="s">
        <v>1318</v>
      </c>
      <c r="I124" s="282" t="s">
        <v>1281</v>
      </c>
      <c r="J124" s="282">
        <v>120</v>
      </c>
      <c r="K124" s="323"/>
    </row>
    <row r="125" spans="2:11" ht="15" customHeight="1">
      <c r="B125" s="321"/>
      <c r="C125" s="282" t="s">
        <v>1327</v>
      </c>
      <c r="D125" s="282"/>
      <c r="E125" s="282"/>
      <c r="F125" s="301" t="s">
        <v>1279</v>
      </c>
      <c r="G125" s="282"/>
      <c r="H125" s="282" t="s">
        <v>1328</v>
      </c>
      <c r="I125" s="282" t="s">
        <v>1281</v>
      </c>
      <c r="J125" s="282" t="s">
        <v>1329</v>
      </c>
      <c r="K125" s="323"/>
    </row>
    <row r="126" spans="2:11" ht="15" customHeight="1">
      <c r="B126" s="321"/>
      <c r="C126" s="282" t="s">
        <v>1228</v>
      </c>
      <c r="D126" s="282"/>
      <c r="E126" s="282"/>
      <c r="F126" s="301" t="s">
        <v>1279</v>
      </c>
      <c r="G126" s="282"/>
      <c r="H126" s="282" t="s">
        <v>1330</v>
      </c>
      <c r="I126" s="282" t="s">
        <v>1281</v>
      </c>
      <c r="J126" s="282" t="s">
        <v>1329</v>
      </c>
      <c r="K126" s="323"/>
    </row>
    <row r="127" spans="2:11" ht="15" customHeight="1">
      <c r="B127" s="321"/>
      <c r="C127" s="282" t="s">
        <v>1290</v>
      </c>
      <c r="D127" s="282"/>
      <c r="E127" s="282"/>
      <c r="F127" s="301" t="s">
        <v>1285</v>
      </c>
      <c r="G127" s="282"/>
      <c r="H127" s="282" t="s">
        <v>1291</v>
      </c>
      <c r="I127" s="282" t="s">
        <v>1281</v>
      </c>
      <c r="J127" s="282">
        <v>15</v>
      </c>
      <c r="K127" s="323"/>
    </row>
    <row r="128" spans="2:11" ht="15" customHeight="1">
      <c r="B128" s="321"/>
      <c r="C128" s="303" t="s">
        <v>1292</v>
      </c>
      <c r="D128" s="303"/>
      <c r="E128" s="303"/>
      <c r="F128" s="304" t="s">
        <v>1285</v>
      </c>
      <c r="G128" s="303"/>
      <c r="H128" s="303" t="s">
        <v>1293</v>
      </c>
      <c r="I128" s="303" t="s">
        <v>1281</v>
      </c>
      <c r="J128" s="303">
        <v>15</v>
      </c>
      <c r="K128" s="323"/>
    </row>
    <row r="129" spans="2:11" ht="15" customHeight="1">
      <c r="B129" s="321"/>
      <c r="C129" s="303" t="s">
        <v>1294</v>
      </c>
      <c r="D129" s="303"/>
      <c r="E129" s="303"/>
      <c r="F129" s="304" t="s">
        <v>1285</v>
      </c>
      <c r="G129" s="303"/>
      <c r="H129" s="303" t="s">
        <v>1295</v>
      </c>
      <c r="I129" s="303" t="s">
        <v>1281</v>
      </c>
      <c r="J129" s="303">
        <v>20</v>
      </c>
      <c r="K129" s="323"/>
    </row>
    <row r="130" spans="2:11" ht="15" customHeight="1">
      <c r="B130" s="321"/>
      <c r="C130" s="303" t="s">
        <v>1296</v>
      </c>
      <c r="D130" s="303"/>
      <c r="E130" s="303"/>
      <c r="F130" s="304" t="s">
        <v>1285</v>
      </c>
      <c r="G130" s="303"/>
      <c r="H130" s="303" t="s">
        <v>1297</v>
      </c>
      <c r="I130" s="303" t="s">
        <v>1281</v>
      </c>
      <c r="J130" s="303">
        <v>20</v>
      </c>
      <c r="K130" s="323"/>
    </row>
    <row r="131" spans="2:11" ht="15" customHeight="1">
      <c r="B131" s="321"/>
      <c r="C131" s="282" t="s">
        <v>1284</v>
      </c>
      <c r="D131" s="282"/>
      <c r="E131" s="282"/>
      <c r="F131" s="301" t="s">
        <v>1285</v>
      </c>
      <c r="G131" s="282"/>
      <c r="H131" s="282" t="s">
        <v>1318</v>
      </c>
      <c r="I131" s="282" t="s">
        <v>1281</v>
      </c>
      <c r="J131" s="282">
        <v>50</v>
      </c>
      <c r="K131" s="323"/>
    </row>
    <row r="132" spans="2:11" ht="15" customHeight="1">
      <c r="B132" s="321"/>
      <c r="C132" s="282" t="s">
        <v>1298</v>
      </c>
      <c r="D132" s="282"/>
      <c r="E132" s="282"/>
      <c r="F132" s="301" t="s">
        <v>1285</v>
      </c>
      <c r="G132" s="282"/>
      <c r="H132" s="282" t="s">
        <v>1318</v>
      </c>
      <c r="I132" s="282" t="s">
        <v>1281</v>
      </c>
      <c r="J132" s="282">
        <v>50</v>
      </c>
      <c r="K132" s="323"/>
    </row>
    <row r="133" spans="2:11" ht="15" customHeight="1">
      <c r="B133" s="321"/>
      <c r="C133" s="282" t="s">
        <v>1304</v>
      </c>
      <c r="D133" s="282"/>
      <c r="E133" s="282"/>
      <c r="F133" s="301" t="s">
        <v>1285</v>
      </c>
      <c r="G133" s="282"/>
      <c r="H133" s="282" t="s">
        <v>1318</v>
      </c>
      <c r="I133" s="282" t="s">
        <v>1281</v>
      </c>
      <c r="J133" s="282">
        <v>50</v>
      </c>
      <c r="K133" s="323"/>
    </row>
    <row r="134" spans="2:11" ht="15" customHeight="1">
      <c r="B134" s="321"/>
      <c r="C134" s="282" t="s">
        <v>1306</v>
      </c>
      <c r="D134" s="282"/>
      <c r="E134" s="282"/>
      <c r="F134" s="301" t="s">
        <v>1285</v>
      </c>
      <c r="G134" s="282"/>
      <c r="H134" s="282" t="s">
        <v>1318</v>
      </c>
      <c r="I134" s="282" t="s">
        <v>1281</v>
      </c>
      <c r="J134" s="282">
        <v>50</v>
      </c>
      <c r="K134" s="323"/>
    </row>
    <row r="135" spans="2:11" ht="15" customHeight="1">
      <c r="B135" s="321"/>
      <c r="C135" s="282" t="s">
        <v>135</v>
      </c>
      <c r="D135" s="282"/>
      <c r="E135" s="282"/>
      <c r="F135" s="301" t="s">
        <v>1285</v>
      </c>
      <c r="G135" s="282"/>
      <c r="H135" s="282" t="s">
        <v>1331</v>
      </c>
      <c r="I135" s="282" t="s">
        <v>1281</v>
      </c>
      <c r="J135" s="282">
        <v>255</v>
      </c>
      <c r="K135" s="323"/>
    </row>
    <row r="136" spans="2:11" ht="15" customHeight="1">
      <c r="B136" s="321"/>
      <c r="C136" s="282" t="s">
        <v>1308</v>
      </c>
      <c r="D136" s="282"/>
      <c r="E136" s="282"/>
      <c r="F136" s="301" t="s">
        <v>1279</v>
      </c>
      <c r="G136" s="282"/>
      <c r="H136" s="282" t="s">
        <v>1332</v>
      </c>
      <c r="I136" s="282" t="s">
        <v>1310</v>
      </c>
      <c r="J136" s="282"/>
      <c r="K136" s="323"/>
    </row>
    <row r="137" spans="2:11" ht="15" customHeight="1">
      <c r="B137" s="321"/>
      <c r="C137" s="282" t="s">
        <v>1311</v>
      </c>
      <c r="D137" s="282"/>
      <c r="E137" s="282"/>
      <c r="F137" s="301" t="s">
        <v>1279</v>
      </c>
      <c r="G137" s="282"/>
      <c r="H137" s="282" t="s">
        <v>1333</v>
      </c>
      <c r="I137" s="282" t="s">
        <v>1313</v>
      </c>
      <c r="J137" s="282"/>
      <c r="K137" s="323"/>
    </row>
    <row r="138" spans="2:11" ht="15" customHeight="1">
      <c r="B138" s="321"/>
      <c r="C138" s="282" t="s">
        <v>1314</v>
      </c>
      <c r="D138" s="282"/>
      <c r="E138" s="282"/>
      <c r="F138" s="301" t="s">
        <v>1279</v>
      </c>
      <c r="G138" s="282"/>
      <c r="H138" s="282" t="s">
        <v>1314</v>
      </c>
      <c r="I138" s="282" t="s">
        <v>1313</v>
      </c>
      <c r="J138" s="282"/>
      <c r="K138" s="323"/>
    </row>
    <row r="139" spans="2:11" ht="15" customHeight="1">
      <c r="B139" s="321"/>
      <c r="C139" s="282" t="s">
        <v>43</v>
      </c>
      <c r="D139" s="282"/>
      <c r="E139" s="282"/>
      <c r="F139" s="301" t="s">
        <v>1279</v>
      </c>
      <c r="G139" s="282"/>
      <c r="H139" s="282" t="s">
        <v>1334</v>
      </c>
      <c r="I139" s="282" t="s">
        <v>1313</v>
      </c>
      <c r="J139" s="282"/>
      <c r="K139" s="323"/>
    </row>
    <row r="140" spans="2:11" ht="15" customHeight="1">
      <c r="B140" s="321"/>
      <c r="C140" s="282" t="s">
        <v>1335</v>
      </c>
      <c r="D140" s="282"/>
      <c r="E140" s="282"/>
      <c r="F140" s="301" t="s">
        <v>1279</v>
      </c>
      <c r="G140" s="282"/>
      <c r="H140" s="282" t="s">
        <v>1336</v>
      </c>
      <c r="I140" s="282" t="s">
        <v>1313</v>
      </c>
      <c r="J140" s="282"/>
      <c r="K140" s="323"/>
    </row>
    <row r="141" spans="2:11" ht="15" customHeight="1">
      <c r="B141" s="324"/>
      <c r="C141" s="325"/>
      <c r="D141" s="325"/>
      <c r="E141" s="325"/>
      <c r="F141" s="325"/>
      <c r="G141" s="325"/>
      <c r="H141" s="325"/>
      <c r="I141" s="325"/>
      <c r="J141" s="325"/>
      <c r="K141" s="326"/>
    </row>
    <row r="142" spans="2:11" ht="18.75" customHeight="1">
      <c r="B142" s="278"/>
      <c r="C142" s="278"/>
      <c r="D142" s="278"/>
      <c r="E142" s="278"/>
      <c r="F142" s="313"/>
      <c r="G142" s="278"/>
      <c r="H142" s="278"/>
      <c r="I142" s="278"/>
      <c r="J142" s="278"/>
      <c r="K142" s="278"/>
    </row>
    <row r="143" spans="2:11" ht="18.75" customHeight="1">
      <c r="B143" s="288"/>
      <c r="C143" s="288"/>
      <c r="D143" s="288"/>
      <c r="E143" s="288"/>
      <c r="F143" s="288"/>
      <c r="G143" s="288"/>
      <c r="H143" s="288"/>
      <c r="I143" s="288"/>
      <c r="J143" s="288"/>
      <c r="K143" s="288"/>
    </row>
    <row r="144" spans="2:11" ht="7.5" customHeight="1">
      <c r="B144" s="289"/>
      <c r="C144" s="290"/>
      <c r="D144" s="290"/>
      <c r="E144" s="290"/>
      <c r="F144" s="290"/>
      <c r="G144" s="290"/>
      <c r="H144" s="290"/>
      <c r="I144" s="290"/>
      <c r="J144" s="290"/>
      <c r="K144" s="291"/>
    </row>
    <row r="145" spans="2:11" ht="45" customHeight="1">
      <c r="B145" s="292"/>
      <c r="C145" s="398" t="s">
        <v>1337</v>
      </c>
      <c r="D145" s="398"/>
      <c r="E145" s="398"/>
      <c r="F145" s="398"/>
      <c r="G145" s="398"/>
      <c r="H145" s="398"/>
      <c r="I145" s="398"/>
      <c r="J145" s="398"/>
      <c r="K145" s="293"/>
    </row>
    <row r="146" spans="2:11" ht="17.25" customHeight="1">
      <c r="B146" s="292"/>
      <c r="C146" s="294" t="s">
        <v>1273</v>
      </c>
      <c r="D146" s="294"/>
      <c r="E146" s="294"/>
      <c r="F146" s="294" t="s">
        <v>1274</v>
      </c>
      <c r="G146" s="295"/>
      <c r="H146" s="294" t="s">
        <v>130</v>
      </c>
      <c r="I146" s="294" t="s">
        <v>62</v>
      </c>
      <c r="J146" s="294" t="s">
        <v>1275</v>
      </c>
      <c r="K146" s="293"/>
    </row>
    <row r="147" spans="2:11" ht="17.25" customHeight="1">
      <c r="B147" s="292"/>
      <c r="C147" s="296" t="s">
        <v>1276</v>
      </c>
      <c r="D147" s="296"/>
      <c r="E147" s="296"/>
      <c r="F147" s="297" t="s">
        <v>1277</v>
      </c>
      <c r="G147" s="298"/>
      <c r="H147" s="296"/>
      <c r="I147" s="296"/>
      <c r="J147" s="296" t="s">
        <v>1278</v>
      </c>
      <c r="K147" s="293"/>
    </row>
    <row r="148" spans="2:11" ht="5.25" customHeight="1">
      <c r="B148" s="302"/>
      <c r="C148" s="299"/>
      <c r="D148" s="299"/>
      <c r="E148" s="299"/>
      <c r="F148" s="299"/>
      <c r="G148" s="300"/>
      <c r="H148" s="299"/>
      <c r="I148" s="299"/>
      <c r="J148" s="299"/>
      <c r="K148" s="323"/>
    </row>
    <row r="149" spans="2:11" ht="15" customHeight="1">
      <c r="B149" s="302"/>
      <c r="C149" s="327" t="s">
        <v>1282</v>
      </c>
      <c r="D149" s="282"/>
      <c r="E149" s="282"/>
      <c r="F149" s="328" t="s">
        <v>1279</v>
      </c>
      <c r="G149" s="282"/>
      <c r="H149" s="327" t="s">
        <v>1318</v>
      </c>
      <c r="I149" s="327" t="s">
        <v>1281</v>
      </c>
      <c r="J149" s="327">
        <v>120</v>
      </c>
      <c r="K149" s="323"/>
    </row>
    <row r="150" spans="2:11" ht="15" customHeight="1">
      <c r="B150" s="302"/>
      <c r="C150" s="327" t="s">
        <v>1327</v>
      </c>
      <c r="D150" s="282"/>
      <c r="E150" s="282"/>
      <c r="F150" s="328" t="s">
        <v>1279</v>
      </c>
      <c r="G150" s="282"/>
      <c r="H150" s="327" t="s">
        <v>1338</v>
      </c>
      <c r="I150" s="327" t="s">
        <v>1281</v>
      </c>
      <c r="J150" s="327" t="s">
        <v>1329</v>
      </c>
      <c r="K150" s="323"/>
    </row>
    <row r="151" spans="2:11" ht="15" customHeight="1">
      <c r="B151" s="302"/>
      <c r="C151" s="327" t="s">
        <v>1228</v>
      </c>
      <c r="D151" s="282"/>
      <c r="E151" s="282"/>
      <c r="F151" s="328" t="s">
        <v>1279</v>
      </c>
      <c r="G151" s="282"/>
      <c r="H151" s="327" t="s">
        <v>1339</v>
      </c>
      <c r="I151" s="327" t="s">
        <v>1281</v>
      </c>
      <c r="J151" s="327" t="s">
        <v>1329</v>
      </c>
      <c r="K151" s="323"/>
    </row>
    <row r="152" spans="2:11" ht="15" customHeight="1">
      <c r="B152" s="302"/>
      <c r="C152" s="327" t="s">
        <v>1284</v>
      </c>
      <c r="D152" s="282"/>
      <c r="E152" s="282"/>
      <c r="F152" s="328" t="s">
        <v>1285</v>
      </c>
      <c r="G152" s="282"/>
      <c r="H152" s="327" t="s">
        <v>1318</v>
      </c>
      <c r="I152" s="327" t="s">
        <v>1281</v>
      </c>
      <c r="J152" s="327">
        <v>50</v>
      </c>
      <c r="K152" s="323"/>
    </row>
    <row r="153" spans="2:11" ht="15" customHeight="1">
      <c r="B153" s="302"/>
      <c r="C153" s="327" t="s">
        <v>1287</v>
      </c>
      <c r="D153" s="282"/>
      <c r="E153" s="282"/>
      <c r="F153" s="328" t="s">
        <v>1279</v>
      </c>
      <c r="G153" s="282"/>
      <c r="H153" s="327" t="s">
        <v>1318</v>
      </c>
      <c r="I153" s="327" t="s">
        <v>1289</v>
      </c>
      <c r="J153" s="327"/>
      <c r="K153" s="323"/>
    </row>
    <row r="154" spans="2:11" ht="15" customHeight="1">
      <c r="B154" s="302"/>
      <c r="C154" s="327" t="s">
        <v>1298</v>
      </c>
      <c r="D154" s="282"/>
      <c r="E154" s="282"/>
      <c r="F154" s="328" t="s">
        <v>1285</v>
      </c>
      <c r="G154" s="282"/>
      <c r="H154" s="327" t="s">
        <v>1318</v>
      </c>
      <c r="I154" s="327" t="s">
        <v>1281</v>
      </c>
      <c r="J154" s="327">
        <v>50</v>
      </c>
      <c r="K154" s="323"/>
    </row>
    <row r="155" spans="2:11" ht="15" customHeight="1">
      <c r="B155" s="302"/>
      <c r="C155" s="327" t="s">
        <v>1306</v>
      </c>
      <c r="D155" s="282"/>
      <c r="E155" s="282"/>
      <c r="F155" s="328" t="s">
        <v>1285</v>
      </c>
      <c r="G155" s="282"/>
      <c r="H155" s="327" t="s">
        <v>1318</v>
      </c>
      <c r="I155" s="327" t="s">
        <v>1281</v>
      </c>
      <c r="J155" s="327">
        <v>50</v>
      </c>
      <c r="K155" s="323"/>
    </row>
    <row r="156" spans="2:11" ht="15" customHeight="1">
      <c r="B156" s="302"/>
      <c r="C156" s="327" t="s">
        <v>1304</v>
      </c>
      <c r="D156" s="282"/>
      <c r="E156" s="282"/>
      <c r="F156" s="328" t="s">
        <v>1285</v>
      </c>
      <c r="G156" s="282"/>
      <c r="H156" s="327" t="s">
        <v>1318</v>
      </c>
      <c r="I156" s="327" t="s">
        <v>1281</v>
      </c>
      <c r="J156" s="327">
        <v>50</v>
      </c>
      <c r="K156" s="323"/>
    </row>
    <row r="157" spans="2:11" ht="15" customHeight="1">
      <c r="B157" s="302"/>
      <c r="C157" s="327" t="s">
        <v>115</v>
      </c>
      <c r="D157" s="282"/>
      <c r="E157" s="282"/>
      <c r="F157" s="328" t="s">
        <v>1279</v>
      </c>
      <c r="G157" s="282"/>
      <c r="H157" s="327" t="s">
        <v>1340</v>
      </c>
      <c r="I157" s="327" t="s">
        <v>1281</v>
      </c>
      <c r="J157" s="327" t="s">
        <v>1341</v>
      </c>
      <c r="K157" s="323"/>
    </row>
    <row r="158" spans="2:11" ht="15" customHeight="1">
      <c r="B158" s="302"/>
      <c r="C158" s="327" t="s">
        <v>1342</v>
      </c>
      <c r="D158" s="282"/>
      <c r="E158" s="282"/>
      <c r="F158" s="328" t="s">
        <v>1279</v>
      </c>
      <c r="G158" s="282"/>
      <c r="H158" s="327" t="s">
        <v>1343</v>
      </c>
      <c r="I158" s="327" t="s">
        <v>1313</v>
      </c>
      <c r="J158" s="327"/>
      <c r="K158" s="323"/>
    </row>
    <row r="159" spans="2:11" ht="15" customHeight="1">
      <c r="B159" s="329"/>
      <c r="C159" s="311"/>
      <c r="D159" s="311"/>
      <c r="E159" s="311"/>
      <c r="F159" s="311"/>
      <c r="G159" s="311"/>
      <c r="H159" s="311"/>
      <c r="I159" s="311"/>
      <c r="J159" s="311"/>
      <c r="K159" s="330"/>
    </row>
    <row r="160" spans="2:11" ht="18.75" customHeight="1">
      <c r="B160" s="278"/>
      <c r="C160" s="282"/>
      <c r="D160" s="282"/>
      <c r="E160" s="282"/>
      <c r="F160" s="301"/>
      <c r="G160" s="282"/>
      <c r="H160" s="282"/>
      <c r="I160" s="282"/>
      <c r="J160" s="282"/>
      <c r="K160" s="278"/>
    </row>
    <row r="161" spans="2:11" ht="18.75" customHeight="1">
      <c r="B161" s="288"/>
      <c r="C161" s="288"/>
      <c r="D161" s="288"/>
      <c r="E161" s="288"/>
      <c r="F161" s="288"/>
      <c r="G161" s="288"/>
      <c r="H161" s="288"/>
      <c r="I161" s="288"/>
      <c r="J161" s="288"/>
      <c r="K161" s="288"/>
    </row>
    <row r="162" spans="2:11" ht="7.5" customHeight="1">
      <c r="B162" s="270"/>
      <c r="C162" s="271"/>
      <c r="D162" s="271"/>
      <c r="E162" s="271"/>
      <c r="F162" s="271"/>
      <c r="G162" s="271"/>
      <c r="H162" s="271"/>
      <c r="I162" s="271"/>
      <c r="J162" s="271"/>
      <c r="K162" s="272"/>
    </row>
    <row r="163" spans="2:11" ht="45" customHeight="1">
      <c r="B163" s="273"/>
      <c r="C163" s="397" t="s">
        <v>1344</v>
      </c>
      <c r="D163" s="397"/>
      <c r="E163" s="397"/>
      <c r="F163" s="397"/>
      <c r="G163" s="397"/>
      <c r="H163" s="397"/>
      <c r="I163" s="397"/>
      <c r="J163" s="397"/>
      <c r="K163" s="274"/>
    </row>
    <row r="164" spans="2:11" ht="17.25" customHeight="1">
      <c r="B164" s="273"/>
      <c r="C164" s="294" t="s">
        <v>1273</v>
      </c>
      <c r="D164" s="294"/>
      <c r="E164" s="294"/>
      <c r="F164" s="294" t="s">
        <v>1274</v>
      </c>
      <c r="G164" s="331"/>
      <c r="H164" s="332" t="s">
        <v>130</v>
      </c>
      <c r="I164" s="332" t="s">
        <v>62</v>
      </c>
      <c r="J164" s="294" t="s">
        <v>1275</v>
      </c>
      <c r="K164" s="274"/>
    </row>
    <row r="165" spans="2:11" ht="17.25" customHeight="1">
      <c r="B165" s="275"/>
      <c r="C165" s="296" t="s">
        <v>1276</v>
      </c>
      <c r="D165" s="296"/>
      <c r="E165" s="296"/>
      <c r="F165" s="297" t="s">
        <v>1277</v>
      </c>
      <c r="G165" s="333"/>
      <c r="H165" s="334"/>
      <c r="I165" s="334"/>
      <c r="J165" s="296" t="s">
        <v>1278</v>
      </c>
      <c r="K165" s="276"/>
    </row>
    <row r="166" spans="2:11" ht="5.25" customHeight="1">
      <c r="B166" s="302"/>
      <c r="C166" s="299"/>
      <c r="D166" s="299"/>
      <c r="E166" s="299"/>
      <c r="F166" s="299"/>
      <c r="G166" s="300"/>
      <c r="H166" s="299"/>
      <c r="I166" s="299"/>
      <c r="J166" s="299"/>
      <c r="K166" s="323"/>
    </row>
    <row r="167" spans="2:11" ht="15" customHeight="1">
      <c r="B167" s="302"/>
      <c r="C167" s="282" t="s">
        <v>1282</v>
      </c>
      <c r="D167" s="282"/>
      <c r="E167" s="282"/>
      <c r="F167" s="301" t="s">
        <v>1279</v>
      </c>
      <c r="G167" s="282"/>
      <c r="H167" s="282" t="s">
        <v>1318</v>
      </c>
      <c r="I167" s="282" t="s">
        <v>1281</v>
      </c>
      <c r="J167" s="282">
        <v>120</v>
      </c>
      <c r="K167" s="323"/>
    </row>
    <row r="168" spans="2:11" ht="15" customHeight="1">
      <c r="B168" s="302"/>
      <c r="C168" s="282" t="s">
        <v>1327</v>
      </c>
      <c r="D168" s="282"/>
      <c r="E168" s="282"/>
      <c r="F168" s="301" t="s">
        <v>1279</v>
      </c>
      <c r="G168" s="282"/>
      <c r="H168" s="282" t="s">
        <v>1328</v>
      </c>
      <c r="I168" s="282" t="s">
        <v>1281</v>
      </c>
      <c r="J168" s="282" t="s">
        <v>1329</v>
      </c>
      <c r="K168" s="323"/>
    </row>
    <row r="169" spans="2:11" ht="15" customHeight="1">
      <c r="B169" s="302"/>
      <c r="C169" s="282" t="s">
        <v>1228</v>
      </c>
      <c r="D169" s="282"/>
      <c r="E169" s="282"/>
      <c r="F169" s="301" t="s">
        <v>1279</v>
      </c>
      <c r="G169" s="282"/>
      <c r="H169" s="282" t="s">
        <v>1345</v>
      </c>
      <c r="I169" s="282" t="s">
        <v>1281</v>
      </c>
      <c r="J169" s="282" t="s">
        <v>1329</v>
      </c>
      <c r="K169" s="323"/>
    </row>
    <row r="170" spans="2:11" ht="15" customHeight="1">
      <c r="B170" s="302"/>
      <c r="C170" s="282" t="s">
        <v>1284</v>
      </c>
      <c r="D170" s="282"/>
      <c r="E170" s="282"/>
      <c r="F170" s="301" t="s">
        <v>1285</v>
      </c>
      <c r="G170" s="282"/>
      <c r="H170" s="282" t="s">
        <v>1345</v>
      </c>
      <c r="I170" s="282" t="s">
        <v>1281</v>
      </c>
      <c r="J170" s="282">
        <v>50</v>
      </c>
      <c r="K170" s="323"/>
    </row>
    <row r="171" spans="2:11" ht="15" customHeight="1">
      <c r="B171" s="302"/>
      <c r="C171" s="282" t="s">
        <v>1287</v>
      </c>
      <c r="D171" s="282"/>
      <c r="E171" s="282"/>
      <c r="F171" s="301" t="s">
        <v>1279</v>
      </c>
      <c r="G171" s="282"/>
      <c r="H171" s="282" t="s">
        <v>1345</v>
      </c>
      <c r="I171" s="282" t="s">
        <v>1289</v>
      </c>
      <c r="J171" s="282"/>
      <c r="K171" s="323"/>
    </row>
    <row r="172" spans="2:11" ht="15" customHeight="1">
      <c r="B172" s="302"/>
      <c r="C172" s="282" t="s">
        <v>1298</v>
      </c>
      <c r="D172" s="282"/>
      <c r="E172" s="282"/>
      <c r="F172" s="301" t="s">
        <v>1285</v>
      </c>
      <c r="G172" s="282"/>
      <c r="H172" s="282" t="s">
        <v>1345</v>
      </c>
      <c r="I172" s="282" t="s">
        <v>1281</v>
      </c>
      <c r="J172" s="282">
        <v>50</v>
      </c>
      <c r="K172" s="323"/>
    </row>
    <row r="173" spans="2:11" ht="15" customHeight="1">
      <c r="B173" s="302"/>
      <c r="C173" s="282" t="s">
        <v>1306</v>
      </c>
      <c r="D173" s="282"/>
      <c r="E173" s="282"/>
      <c r="F173" s="301" t="s">
        <v>1285</v>
      </c>
      <c r="G173" s="282"/>
      <c r="H173" s="282" t="s">
        <v>1345</v>
      </c>
      <c r="I173" s="282" t="s">
        <v>1281</v>
      </c>
      <c r="J173" s="282">
        <v>50</v>
      </c>
      <c r="K173" s="323"/>
    </row>
    <row r="174" spans="2:11" ht="15" customHeight="1">
      <c r="B174" s="302"/>
      <c r="C174" s="282" t="s">
        <v>1304</v>
      </c>
      <c r="D174" s="282"/>
      <c r="E174" s="282"/>
      <c r="F174" s="301" t="s">
        <v>1285</v>
      </c>
      <c r="G174" s="282"/>
      <c r="H174" s="282" t="s">
        <v>1345</v>
      </c>
      <c r="I174" s="282" t="s">
        <v>1281</v>
      </c>
      <c r="J174" s="282">
        <v>50</v>
      </c>
      <c r="K174" s="323"/>
    </row>
    <row r="175" spans="2:11" ht="15" customHeight="1">
      <c r="B175" s="302"/>
      <c r="C175" s="282" t="s">
        <v>129</v>
      </c>
      <c r="D175" s="282"/>
      <c r="E175" s="282"/>
      <c r="F175" s="301" t="s">
        <v>1279</v>
      </c>
      <c r="G175" s="282"/>
      <c r="H175" s="282" t="s">
        <v>1346</v>
      </c>
      <c r="I175" s="282" t="s">
        <v>1347</v>
      </c>
      <c r="J175" s="282"/>
      <c r="K175" s="323"/>
    </row>
    <row r="176" spans="2:11" ht="15" customHeight="1">
      <c r="B176" s="302"/>
      <c r="C176" s="282" t="s">
        <v>62</v>
      </c>
      <c r="D176" s="282"/>
      <c r="E176" s="282"/>
      <c r="F176" s="301" t="s">
        <v>1279</v>
      </c>
      <c r="G176" s="282"/>
      <c r="H176" s="282" t="s">
        <v>1348</v>
      </c>
      <c r="I176" s="282" t="s">
        <v>1349</v>
      </c>
      <c r="J176" s="282">
        <v>1</v>
      </c>
      <c r="K176" s="323"/>
    </row>
    <row r="177" spans="2:11" ht="15" customHeight="1">
      <c r="B177" s="302"/>
      <c r="C177" s="282" t="s">
        <v>58</v>
      </c>
      <c r="D177" s="282"/>
      <c r="E177" s="282"/>
      <c r="F177" s="301" t="s">
        <v>1279</v>
      </c>
      <c r="G177" s="282"/>
      <c r="H177" s="282" t="s">
        <v>1350</v>
      </c>
      <c r="I177" s="282" t="s">
        <v>1281</v>
      </c>
      <c r="J177" s="282">
        <v>20</v>
      </c>
      <c r="K177" s="323"/>
    </row>
    <row r="178" spans="2:11" ht="15" customHeight="1">
      <c r="B178" s="302"/>
      <c r="C178" s="282" t="s">
        <v>130</v>
      </c>
      <c r="D178" s="282"/>
      <c r="E178" s="282"/>
      <c r="F178" s="301" t="s">
        <v>1279</v>
      </c>
      <c r="G178" s="282"/>
      <c r="H178" s="282" t="s">
        <v>1351</v>
      </c>
      <c r="I178" s="282" t="s">
        <v>1281</v>
      </c>
      <c r="J178" s="282">
        <v>255</v>
      </c>
      <c r="K178" s="323"/>
    </row>
    <row r="179" spans="2:11" ht="15" customHeight="1">
      <c r="B179" s="302"/>
      <c r="C179" s="282" t="s">
        <v>131</v>
      </c>
      <c r="D179" s="282"/>
      <c r="E179" s="282"/>
      <c r="F179" s="301" t="s">
        <v>1279</v>
      </c>
      <c r="G179" s="282"/>
      <c r="H179" s="282" t="s">
        <v>1244</v>
      </c>
      <c r="I179" s="282" t="s">
        <v>1281</v>
      </c>
      <c r="J179" s="282">
        <v>10</v>
      </c>
      <c r="K179" s="323"/>
    </row>
    <row r="180" spans="2:11" ht="15" customHeight="1">
      <c r="B180" s="302"/>
      <c r="C180" s="282" t="s">
        <v>132</v>
      </c>
      <c r="D180" s="282"/>
      <c r="E180" s="282"/>
      <c r="F180" s="301" t="s">
        <v>1279</v>
      </c>
      <c r="G180" s="282"/>
      <c r="H180" s="282" t="s">
        <v>1352</v>
      </c>
      <c r="I180" s="282" t="s">
        <v>1313</v>
      </c>
      <c r="J180" s="282"/>
      <c r="K180" s="323"/>
    </row>
    <row r="181" spans="2:11" ht="15" customHeight="1">
      <c r="B181" s="302"/>
      <c r="C181" s="282" t="s">
        <v>1353</v>
      </c>
      <c r="D181" s="282"/>
      <c r="E181" s="282"/>
      <c r="F181" s="301" t="s">
        <v>1279</v>
      </c>
      <c r="G181" s="282"/>
      <c r="H181" s="282" t="s">
        <v>1354</v>
      </c>
      <c r="I181" s="282" t="s">
        <v>1313</v>
      </c>
      <c r="J181" s="282"/>
      <c r="K181" s="323"/>
    </row>
    <row r="182" spans="2:11" ht="15" customHeight="1">
      <c r="B182" s="302"/>
      <c r="C182" s="282" t="s">
        <v>1342</v>
      </c>
      <c r="D182" s="282"/>
      <c r="E182" s="282"/>
      <c r="F182" s="301" t="s">
        <v>1279</v>
      </c>
      <c r="G182" s="282"/>
      <c r="H182" s="282" t="s">
        <v>1355</v>
      </c>
      <c r="I182" s="282" t="s">
        <v>1313</v>
      </c>
      <c r="J182" s="282"/>
      <c r="K182" s="323"/>
    </row>
    <row r="183" spans="2:11" ht="15" customHeight="1">
      <c r="B183" s="302"/>
      <c r="C183" s="282" t="s">
        <v>134</v>
      </c>
      <c r="D183" s="282"/>
      <c r="E183" s="282"/>
      <c r="F183" s="301" t="s">
        <v>1285</v>
      </c>
      <c r="G183" s="282"/>
      <c r="H183" s="282" t="s">
        <v>1356</v>
      </c>
      <c r="I183" s="282" t="s">
        <v>1281</v>
      </c>
      <c r="J183" s="282">
        <v>50</v>
      </c>
      <c r="K183" s="323"/>
    </row>
    <row r="184" spans="2:11" ht="15" customHeight="1">
      <c r="B184" s="302"/>
      <c r="C184" s="282" t="s">
        <v>1357</v>
      </c>
      <c r="D184" s="282"/>
      <c r="E184" s="282"/>
      <c r="F184" s="301" t="s">
        <v>1285</v>
      </c>
      <c r="G184" s="282"/>
      <c r="H184" s="282" t="s">
        <v>1358</v>
      </c>
      <c r="I184" s="282" t="s">
        <v>1359</v>
      </c>
      <c r="J184" s="282"/>
      <c r="K184" s="323"/>
    </row>
    <row r="185" spans="2:11" ht="15" customHeight="1">
      <c r="B185" s="302"/>
      <c r="C185" s="282" t="s">
        <v>1360</v>
      </c>
      <c r="D185" s="282"/>
      <c r="E185" s="282"/>
      <c r="F185" s="301" t="s">
        <v>1285</v>
      </c>
      <c r="G185" s="282"/>
      <c r="H185" s="282" t="s">
        <v>1361</v>
      </c>
      <c r="I185" s="282" t="s">
        <v>1359</v>
      </c>
      <c r="J185" s="282"/>
      <c r="K185" s="323"/>
    </row>
    <row r="186" spans="2:11" ht="15" customHeight="1">
      <c r="B186" s="302"/>
      <c r="C186" s="282" t="s">
        <v>1362</v>
      </c>
      <c r="D186" s="282"/>
      <c r="E186" s="282"/>
      <c r="F186" s="301" t="s">
        <v>1285</v>
      </c>
      <c r="G186" s="282"/>
      <c r="H186" s="282" t="s">
        <v>1363</v>
      </c>
      <c r="I186" s="282" t="s">
        <v>1359</v>
      </c>
      <c r="J186" s="282"/>
      <c r="K186" s="323"/>
    </row>
    <row r="187" spans="2:11" ht="15" customHeight="1">
      <c r="B187" s="302"/>
      <c r="C187" s="335" t="s">
        <v>1364</v>
      </c>
      <c r="D187" s="282"/>
      <c r="E187" s="282"/>
      <c r="F187" s="301" t="s">
        <v>1285</v>
      </c>
      <c r="G187" s="282"/>
      <c r="H187" s="282" t="s">
        <v>1365</v>
      </c>
      <c r="I187" s="282" t="s">
        <v>1366</v>
      </c>
      <c r="J187" s="336" t="s">
        <v>1367</v>
      </c>
      <c r="K187" s="323"/>
    </row>
    <row r="188" spans="2:11" ht="15" customHeight="1">
      <c r="B188" s="302"/>
      <c r="C188" s="287" t="s">
        <v>47</v>
      </c>
      <c r="D188" s="282"/>
      <c r="E188" s="282"/>
      <c r="F188" s="301" t="s">
        <v>1279</v>
      </c>
      <c r="G188" s="282"/>
      <c r="H188" s="278" t="s">
        <v>1368</v>
      </c>
      <c r="I188" s="282" t="s">
        <v>1369</v>
      </c>
      <c r="J188" s="282"/>
      <c r="K188" s="323"/>
    </row>
    <row r="189" spans="2:11" ht="15" customHeight="1">
      <c r="B189" s="302"/>
      <c r="C189" s="287" t="s">
        <v>1370</v>
      </c>
      <c r="D189" s="282"/>
      <c r="E189" s="282"/>
      <c r="F189" s="301" t="s">
        <v>1279</v>
      </c>
      <c r="G189" s="282"/>
      <c r="H189" s="282" t="s">
        <v>1371</v>
      </c>
      <c r="I189" s="282" t="s">
        <v>1313</v>
      </c>
      <c r="J189" s="282"/>
      <c r="K189" s="323"/>
    </row>
    <row r="190" spans="2:11" ht="15" customHeight="1">
      <c r="B190" s="302"/>
      <c r="C190" s="287" t="s">
        <v>1372</v>
      </c>
      <c r="D190" s="282"/>
      <c r="E190" s="282"/>
      <c r="F190" s="301" t="s">
        <v>1279</v>
      </c>
      <c r="G190" s="282"/>
      <c r="H190" s="282" t="s">
        <v>1373</v>
      </c>
      <c r="I190" s="282" t="s">
        <v>1313</v>
      </c>
      <c r="J190" s="282"/>
      <c r="K190" s="323"/>
    </row>
    <row r="191" spans="2:11" ht="15" customHeight="1">
      <c r="B191" s="302"/>
      <c r="C191" s="287" t="s">
        <v>1374</v>
      </c>
      <c r="D191" s="282"/>
      <c r="E191" s="282"/>
      <c r="F191" s="301" t="s">
        <v>1285</v>
      </c>
      <c r="G191" s="282"/>
      <c r="H191" s="282" t="s">
        <v>1375</v>
      </c>
      <c r="I191" s="282" t="s">
        <v>1313</v>
      </c>
      <c r="J191" s="282"/>
      <c r="K191" s="323"/>
    </row>
    <row r="192" spans="2:11" ht="15" customHeight="1">
      <c r="B192" s="329"/>
      <c r="C192" s="337"/>
      <c r="D192" s="311"/>
      <c r="E192" s="311"/>
      <c r="F192" s="311"/>
      <c r="G192" s="311"/>
      <c r="H192" s="311"/>
      <c r="I192" s="311"/>
      <c r="J192" s="311"/>
      <c r="K192" s="330"/>
    </row>
    <row r="193" spans="2:11" ht="18.75" customHeight="1">
      <c r="B193" s="278"/>
      <c r="C193" s="282"/>
      <c r="D193" s="282"/>
      <c r="E193" s="282"/>
      <c r="F193" s="301"/>
      <c r="G193" s="282"/>
      <c r="H193" s="282"/>
      <c r="I193" s="282"/>
      <c r="J193" s="282"/>
      <c r="K193" s="278"/>
    </row>
    <row r="194" spans="2:11" ht="18.75" customHeight="1">
      <c r="B194" s="278"/>
      <c r="C194" s="282"/>
      <c r="D194" s="282"/>
      <c r="E194" s="282"/>
      <c r="F194" s="301"/>
      <c r="G194" s="282"/>
      <c r="H194" s="282"/>
      <c r="I194" s="282"/>
      <c r="J194" s="282"/>
      <c r="K194" s="278"/>
    </row>
    <row r="195" spans="2:11" ht="18.75" customHeight="1">
      <c r="B195" s="288"/>
      <c r="C195" s="288"/>
      <c r="D195" s="288"/>
      <c r="E195" s="288"/>
      <c r="F195" s="288"/>
      <c r="G195" s="288"/>
      <c r="H195" s="288"/>
      <c r="I195" s="288"/>
      <c r="J195" s="288"/>
      <c r="K195" s="288"/>
    </row>
    <row r="196" spans="2:11">
      <c r="B196" s="270"/>
      <c r="C196" s="271"/>
      <c r="D196" s="271"/>
      <c r="E196" s="271"/>
      <c r="F196" s="271"/>
      <c r="G196" s="271"/>
      <c r="H196" s="271"/>
      <c r="I196" s="271"/>
      <c r="J196" s="271"/>
      <c r="K196" s="272"/>
    </row>
    <row r="197" spans="2:11" ht="21">
      <c r="B197" s="273"/>
      <c r="C197" s="397" t="s">
        <v>1376</v>
      </c>
      <c r="D197" s="397"/>
      <c r="E197" s="397"/>
      <c r="F197" s="397"/>
      <c r="G197" s="397"/>
      <c r="H197" s="397"/>
      <c r="I197" s="397"/>
      <c r="J197" s="397"/>
      <c r="K197" s="274"/>
    </row>
    <row r="198" spans="2:11" ht="25.5" customHeight="1">
      <c r="B198" s="273"/>
      <c r="C198" s="338" t="s">
        <v>1377</v>
      </c>
      <c r="D198" s="338"/>
      <c r="E198" s="338"/>
      <c r="F198" s="338" t="s">
        <v>1378</v>
      </c>
      <c r="G198" s="339"/>
      <c r="H198" s="396" t="s">
        <v>1379</v>
      </c>
      <c r="I198" s="396"/>
      <c r="J198" s="396"/>
      <c r="K198" s="274"/>
    </row>
    <row r="199" spans="2:11" ht="5.25" customHeight="1">
      <c r="B199" s="302"/>
      <c r="C199" s="299"/>
      <c r="D199" s="299"/>
      <c r="E199" s="299"/>
      <c r="F199" s="299"/>
      <c r="G199" s="282"/>
      <c r="H199" s="299"/>
      <c r="I199" s="299"/>
      <c r="J199" s="299"/>
      <c r="K199" s="323"/>
    </row>
    <row r="200" spans="2:11" ht="15" customHeight="1">
      <c r="B200" s="302"/>
      <c r="C200" s="282" t="s">
        <v>1369</v>
      </c>
      <c r="D200" s="282"/>
      <c r="E200" s="282"/>
      <c r="F200" s="301" t="s">
        <v>48</v>
      </c>
      <c r="G200" s="282"/>
      <c r="H200" s="394" t="s">
        <v>1380</v>
      </c>
      <c r="I200" s="394"/>
      <c r="J200" s="394"/>
      <c r="K200" s="323"/>
    </row>
    <row r="201" spans="2:11" ht="15" customHeight="1">
      <c r="B201" s="302"/>
      <c r="C201" s="308"/>
      <c r="D201" s="282"/>
      <c r="E201" s="282"/>
      <c r="F201" s="301" t="s">
        <v>49</v>
      </c>
      <c r="G201" s="282"/>
      <c r="H201" s="394" t="s">
        <v>1381</v>
      </c>
      <c r="I201" s="394"/>
      <c r="J201" s="394"/>
      <c r="K201" s="323"/>
    </row>
    <row r="202" spans="2:11" ht="15" customHeight="1">
      <c r="B202" s="302"/>
      <c r="C202" s="308"/>
      <c r="D202" s="282"/>
      <c r="E202" s="282"/>
      <c r="F202" s="301" t="s">
        <v>52</v>
      </c>
      <c r="G202" s="282"/>
      <c r="H202" s="394" t="s">
        <v>1382</v>
      </c>
      <c r="I202" s="394"/>
      <c r="J202" s="394"/>
      <c r="K202" s="323"/>
    </row>
    <row r="203" spans="2:11" ht="15" customHeight="1">
      <c r="B203" s="302"/>
      <c r="C203" s="282"/>
      <c r="D203" s="282"/>
      <c r="E203" s="282"/>
      <c r="F203" s="301" t="s">
        <v>50</v>
      </c>
      <c r="G203" s="282"/>
      <c r="H203" s="394" t="s">
        <v>1383</v>
      </c>
      <c r="I203" s="394"/>
      <c r="J203" s="394"/>
      <c r="K203" s="323"/>
    </row>
    <row r="204" spans="2:11" ht="15" customHeight="1">
      <c r="B204" s="302"/>
      <c r="C204" s="282"/>
      <c r="D204" s="282"/>
      <c r="E204" s="282"/>
      <c r="F204" s="301" t="s">
        <v>51</v>
      </c>
      <c r="G204" s="282"/>
      <c r="H204" s="394" t="s">
        <v>1384</v>
      </c>
      <c r="I204" s="394"/>
      <c r="J204" s="394"/>
      <c r="K204" s="323"/>
    </row>
    <row r="205" spans="2:11" ht="15" customHeight="1">
      <c r="B205" s="302"/>
      <c r="C205" s="282"/>
      <c r="D205" s="282"/>
      <c r="E205" s="282"/>
      <c r="F205" s="301"/>
      <c r="G205" s="282"/>
      <c r="H205" s="282"/>
      <c r="I205" s="282"/>
      <c r="J205" s="282"/>
      <c r="K205" s="323"/>
    </row>
    <row r="206" spans="2:11" ht="15" customHeight="1">
      <c r="B206" s="302"/>
      <c r="C206" s="282" t="s">
        <v>1325</v>
      </c>
      <c r="D206" s="282"/>
      <c r="E206" s="282"/>
      <c r="F206" s="301" t="s">
        <v>1221</v>
      </c>
      <c r="G206" s="282"/>
      <c r="H206" s="394" t="s">
        <v>1385</v>
      </c>
      <c r="I206" s="394"/>
      <c r="J206" s="394"/>
      <c r="K206" s="323"/>
    </row>
    <row r="207" spans="2:11" ht="15" customHeight="1">
      <c r="B207" s="302"/>
      <c r="C207" s="308"/>
      <c r="D207" s="282"/>
      <c r="E207" s="282"/>
      <c r="F207" s="301" t="s">
        <v>1224</v>
      </c>
      <c r="G207" s="282"/>
      <c r="H207" s="394" t="s">
        <v>1225</v>
      </c>
      <c r="I207" s="394"/>
      <c r="J207" s="394"/>
      <c r="K207" s="323"/>
    </row>
    <row r="208" spans="2:11" ht="15" customHeight="1">
      <c r="B208" s="302"/>
      <c r="C208" s="282"/>
      <c r="D208" s="282"/>
      <c r="E208" s="282"/>
      <c r="F208" s="301" t="s">
        <v>85</v>
      </c>
      <c r="G208" s="282"/>
      <c r="H208" s="394" t="s">
        <v>1386</v>
      </c>
      <c r="I208" s="394"/>
      <c r="J208" s="394"/>
      <c r="K208" s="323"/>
    </row>
    <row r="209" spans="2:11" ht="15" customHeight="1">
      <c r="B209" s="340"/>
      <c r="C209" s="308"/>
      <c r="D209" s="308"/>
      <c r="E209" s="308"/>
      <c r="F209" s="301" t="s">
        <v>100</v>
      </c>
      <c r="G209" s="287"/>
      <c r="H209" s="395" t="s">
        <v>1226</v>
      </c>
      <c r="I209" s="395"/>
      <c r="J209" s="395"/>
      <c r="K209" s="341"/>
    </row>
    <row r="210" spans="2:11" ht="15" customHeight="1">
      <c r="B210" s="340"/>
      <c r="C210" s="308"/>
      <c r="D210" s="308"/>
      <c r="E210" s="308"/>
      <c r="F210" s="301" t="s">
        <v>104</v>
      </c>
      <c r="G210" s="287"/>
      <c r="H210" s="395" t="s">
        <v>1387</v>
      </c>
      <c r="I210" s="395"/>
      <c r="J210" s="395"/>
      <c r="K210" s="341"/>
    </row>
    <row r="211" spans="2:11" ht="15" customHeight="1">
      <c r="B211" s="340"/>
      <c r="C211" s="308"/>
      <c r="D211" s="308"/>
      <c r="E211" s="308"/>
      <c r="F211" s="342"/>
      <c r="G211" s="287"/>
      <c r="H211" s="343"/>
      <c r="I211" s="343"/>
      <c r="J211" s="343"/>
      <c r="K211" s="341"/>
    </row>
    <row r="212" spans="2:11" ht="15" customHeight="1">
      <c r="B212" s="340"/>
      <c r="C212" s="282" t="s">
        <v>1349</v>
      </c>
      <c r="D212" s="308"/>
      <c r="E212" s="308"/>
      <c r="F212" s="301">
        <v>1</v>
      </c>
      <c r="G212" s="287"/>
      <c r="H212" s="395" t="s">
        <v>1388</v>
      </c>
      <c r="I212" s="395"/>
      <c r="J212" s="395"/>
      <c r="K212" s="341"/>
    </row>
    <row r="213" spans="2:11" ht="15" customHeight="1">
      <c r="B213" s="340"/>
      <c r="C213" s="308"/>
      <c r="D213" s="308"/>
      <c r="E213" s="308"/>
      <c r="F213" s="301">
        <v>2</v>
      </c>
      <c r="G213" s="287"/>
      <c r="H213" s="395" t="s">
        <v>1389</v>
      </c>
      <c r="I213" s="395"/>
      <c r="J213" s="395"/>
      <c r="K213" s="341"/>
    </row>
    <row r="214" spans="2:11" ht="15" customHeight="1">
      <c r="B214" s="340"/>
      <c r="C214" s="308"/>
      <c r="D214" s="308"/>
      <c r="E214" s="308"/>
      <c r="F214" s="301">
        <v>3</v>
      </c>
      <c r="G214" s="287"/>
      <c r="H214" s="395" t="s">
        <v>1390</v>
      </c>
      <c r="I214" s="395"/>
      <c r="J214" s="395"/>
      <c r="K214" s="341"/>
    </row>
    <row r="215" spans="2:11" ht="15" customHeight="1">
      <c r="B215" s="340"/>
      <c r="C215" s="308"/>
      <c r="D215" s="308"/>
      <c r="E215" s="308"/>
      <c r="F215" s="301">
        <v>4</v>
      </c>
      <c r="G215" s="287"/>
      <c r="H215" s="395" t="s">
        <v>1391</v>
      </c>
      <c r="I215" s="395"/>
      <c r="J215" s="395"/>
      <c r="K215" s="341"/>
    </row>
    <row r="216" spans="2:11" ht="12.75" customHeight="1">
      <c r="B216" s="344"/>
      <c r="C216" s="345"/>
      <c r="D216" s="345"/>
      <c r="E216" s="345"/>
      <c r="F216" s="345"/>
      <c r="G216" s="345"/>
      <c r="H216" s="345"/>
      <c r="I216" s="345"/>
      <c r="J216" s="345"/>
      <c r="K216" s="346"/>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15</vt:i4>
      </vt:variant>
    </vt:vector>
  </HeadingPairs>
  <TitlesOfParts>
    <vt:vector size="23" baseType="lpstr">
      <vt:lpstr>Rekapitulace stavby</vt:lpstr>
      <vt:lpstr>01 - IO 01 - Řad 1</vt:lpstr>
      <vt:lpstr>02 - IO 09 - Řad 9</vt:lpstr>
      <vt:lpstr>03 - OBNOVA POVRCHŮ</vt:lpstr>
      <vt:lpstr>04 - VYMEZENÉ ČINNOSTI</vt:lpstr>
      <vt:lpstr>05 - VRN - VEDLEJSI ROZPO...</vt:lpstr>
      <vt:lpstr>06 - ON - OSTATNI NAKLADY</vt:lpstr>
      <vt:lpstr>Pokyny pro vyplnění</vt:lpstr>
      <vt:lpstr>'01 - IO 01 - Řad 1'!Názvy_tisku</vt:lpstr>
      <vt:lpstr>'02 - IO 09 - Řad 9'!Názvy_tisku</vt:lpstr>
      <vt:lpstr>'03 - OBNOVA POVRCHŮ'!Názvy_tisku</vt:lpstr>
      <vt:lpstr>'04 - VYMEZENÉ ČINNOSTI'!Názvy_tisku</vt:lpstr>
      <vt:lpstr>'05 - VRN - VEDLEJSI ROZPO...'!Názvy_tisku</vt:lpstr>
      <vt:lpstr>'06 - ON - OSTATNI NAKLADY'!Názvy_tisku</vt:lpstr>
      <vt:lpstr>'Rekapitulace stavby'!Názvy_tisku</vt:lpstr>
      <vt:lpstr>'01 - IO 01 - Řad 1'!Oblast_tisku</vt:lpstr>
      <vt:lpstr>'02 - IO 09 - Řad 9'!Oblast_tisku</vt:lpstr>
      <vt:lpstr>'03 - OBNOVA POVRCHŮ'!Oblast_tisku</vt:lpstr>
      <vt:lpstr>'04 - VYMEZENÉ ČINNOSTI'!Oblast_tisku</vt:lpstr>
      <vt:lpstr>'05 - VRN - VEDLEJSI ROZPO...'!Oblast_tisku</vt:lpstr>
      <vt:lpstr>'06 - ON - OSTATNI NAKLADY'!Oblast_tisku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Miluše Vágnerová</dc:creator>
  <cp:lastModifiedBy>admin</cp:lastModifiedBy>
  <dcterms:created xsi:type="dcterms:W3CDTF">2018-08-03T08:39:59Z</dcterms:created>
  <dcterms:modified xsi:type="dcterms:W3CDTF">2018-08-03T08:55:41Z</dcterms:modified>
</cp:coreProperties>
</file>